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EF1A6140-BE0F-4DE6-BC11-74B1C4E1AC38}" xr6:coauthVersionLast="45" xr6:coauthVersionMax="45" xr10:uidLastSave="{00000000-0000-0000-0000-000000000000}"/>
  <bookViews>
    <workbookView xWindow="-60" yWindow="126" windowWidth="22980" windowHeight="11976" xr2:uid="{00000000-000D-0000-FFFF-FFFF00000000}"/>
  </bookViews>
  <sheets>
    <sheet name="piano inclinat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J20" i="1" l="1"/>
  <c r="AK20" i="1" s="1"/>
  <c r="AH20" i="1"/>
  <c r="AI20" i="1" s="1"/>
  <c r="AF28" i="1" l="1"/>
  <c r="F12" i="1"/>
  <c r="F11" i="1"/>
  <c r="F9" i="1"/>
  <c r="F10" i="1"/>
  <c r="F8" i="1"/>
  <c r="F7" i="1"/>
  <c r="F5" i="1"/>
  <c r="E12" i="1"/>
  <c r="E11" i="1"/>
  <c r="E10" i="1"/>
  <c r="Q9" i="1" s="1"/>
  <c r="AG28" i="1" l="1"/>
  <c r="P9" i="1"/>
  <c r="L8" i="1"/>
  <c r="M8" i="1" s="1"/>
  <c r="M27" i="1" s="1"/>
  <c r="M26" i="1" l="1"/>
  <c r="M29" i="1" s="1"/>
  <c r="E9" i="1"/>
  <c r="E8" i="1"/>
  <c r="E7" i="1"/>
  <c r="M28" i="1" l="1"/>
  <c r="L5" i="1"/>
  <c r="P6" i="1"/>
  <c r="Q6" i="1"/>
  <c r="L7" i="1"/>
  <c r="M7" i="1" s="1"/>
  <c r="P8" i="1"/>
  <c r="Q8" i="1"/>
  <c r="Q7" i="1"/>
  <c r="L6" i="1"/>
  <c r="M6" i="1" s="1"/>
  <c r="M5" i="1"/>
  <c r="P7" i="1"/>
  <c r="F6" i="1"/>
  <c r="E6" i="1"/>
  <c r="E5" i="1"/>
  <c r="L4" i="1" l="1"/>
  <c r="P5" i="1"/>
  <c r="AA4" i="1" s="1" a="1"/>
  <c r="Q5" i="1"/>
  <c r="AA4" i="1" l="1"/>
  <c r="V4" i="1" s="1"/>
  <c r="V7" i="1" s="1"/>
  <c r="AC7" i="1"/>
  <c r="AA5" i="1"/>
  <c r="X4" i="1" s="1"/>
  <c r="X7" i="1" s="1"/>
  <c r="AB7" i="1"/>
  <c r="AC4" i="1"/>
  <c r="AA7" i="1"/>
  <c r="AB4" i="1"/>
  <c r="AC6" i="1"/>
  <c r="AB6" i="1"/>
  <c r="AC8" i="1"/>
  <c r="AA6" i="1"/>
  <c r="AB8" i="1"/>
  <c r="AC5" i="1"/>
  <c r="AA8" i="1"/>
  <c r="AB5" i="1"/>
  <c r="M4" i="1"/>
  <c r="L9" i="1"/>
  <c r="M9" i="1"/>
  <c r="AH24" i="1" l="1"/>
  <c r="AH28" i="1"/>
  <c r="AJ28" i="1" s="1"/>
  <c r="AF24" i="1"/>
  <c r="AG24" i="1" s="1"/>
  <c r="AJ24" i="1" l="1"/>
  <c r="AK24" i="1" s="1"/>
  <c r="AI24" i="1"/>
  <c r="AI28" i="1"/>
  <c r="AK28" i="1" s="1"/>
</calcChain>
</file>

<file path=xl/sharedStrings.xml><?xml version="1.0" encoding="utf-8"?>
<sst xmlns="http://schemas.openxmlformats.org/spreadsheetml/2006/main" count="64" uniqueCount="58">
  <si>
    <t>MOTO RETTILINEO SU PIANO INCLINATO</t>
  </si>
  <si>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</rPr>
      <t>s (m)</t>
    </r>
  </si>
  <si>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</rPr>
      <t>t (s)</t>
    </r>
  </si>
  <si>
    <t>N</t>
  </si>
  <si>
    <r>
      <rPr>
        <sz val="12"/>
        <color theme="1"/>
        <rFont val="Symbol"/>
        <family val="1"/>
        <charset val="2"/>
      </rPr>
      <t>D</t>
    </r>
    <r>
      <rPr>
        <sz val="12"/>
        <color theme="1"/>
        <rFont val="Calibri"/>
        <family val="2"/>
      </rPr>
      <t>t</t>
    </r>
    <r>
      <rPr>
        <vertAlign val="subscript"/>
        <sz val="12"/>
        <color theme="1"/>
        <rFont val="Calibri"/>
        <family val="2"/>
      </rPr>
      <t>medio</t>
    </r>
    <r>
      <rPr>
        <sz val="12"/>
        <color theme="1"/>
        <rFont val="Calibri"/>
        <family val="2"/>
      </rPr>
      <t xml:space="preserve"> (s)</t>
    </r>
  </si>
  <si>
    <r>
      <t>err.</t>
    </r>
    <r>
      <rPr>
        <vertAlign val="subscript"/>
        <sz val="12"/>
        <color theme="1"/>
        <rFont val="Symbol"/>
        <family val="1"/>
        <charset val="2"/>
      </rPr>
      <t>D</t>
    </r>
    <r>
      <rPr>
        <vertAlign val="subscript"/>
        <sz val="12"/>
        <color theme="1"/>
        <rFont val="Cambria"/>
        <family val="1"/>
      </rPr>
      <t>t</t>
    </r>
    <r>
      <rPr>
        <sz val="12"/>
        <color theme="1"/>
        <rFont val="Cambria"/>
        <family val="1"/>
      </rPr>
      <t xml:space="preserve"> (s)</t>
    </r>
  </si>
  <si>
    <r>
      <t>er.let.</t>
    </r>
    <r>
      <rPr>
        <vertAlign val="subscript"/>
        <sz val="12"/>
        <color theme="1"/>
        <rFont val="Symbol"/>
        <family val="1"/>
        <charset val="2"/>
      </rPr>
      <t>D</t>
    </r>
    <r>
      <rPr>
        <vertAlign val="subscript"/>
        <sz val="12"/>
        <color theme="1"/>
        <rFont val="Cambria"/>
        <family val="1"/>
      </rPr>
      <t>t</t>
    </r>
    <r>
      <rPr>
        <sz val="12"/>
        <color theme="1"/>
        <rFont val="Cambria"/>
        <family val="1"/>
      </rPr>
      <t xml:space="preserve"> (s)</t>
    </r>
  </si>
  <si>
    <r>
      <rPr>
        <sz val="12"/>
        <color theme="1"/>
        <rFont val="Symbol"/>
        <family val="1"/>
        <charset val="2"/>
      </rPr>
      <t>D</t>
    </r>
    <r>
      <rPr>
        <sz val="12"/>
        <color theme="1"/>
        <rFont val="Calibri"/>
        <family val="2"/>
      </rPr>
      <t>s</t>
    </r>
    <r>
      <rPr>
        <vertAlign val="subscript"/>
        <sz val="12"/>
        <color theme="1"/>
        <rFont val="Calibri"/>
        <family val="2"/>
      </rPr>
      <t>medio</t>
    </r>
    <r>
      <rPr>
        <sz val="12"/>
        <color theme="1"/>
        <rFont val="Calibri"/>
        <family val="2"/>
      </rPr>
      <t xml:space="preserve"> (m)</t>
    </r>
  </si>
  <si>
    <r>
      <t>er.let.</t>
    </r>
    <r>
      <rPr>
        <vertAlign val="subscript"/>
        <sz val="12"/>
        <color theme="1"/>
        <rFont val="Symbol"/>
        <family val="1"/>
        <charset val="2"/>
      </rPr>
      <t>D</t>
    </r>
    <r>
      <rPr>
        <vertAlign val="subscript"/>
        <sz val="12"/>
        <color theme="1"/>
        <rFont val="Cambria"/>
        <family val="1"/>
      </rPr>
      <t>s</t>
    </r>
    <r>
      <rPr>
        <sz val="12"/>
        <color theme="1"/>
        <rFont val="Cambria"/>
        <family val="1"/>
      </rPr>
      <t xml:space="preserve"> (m)</t>
    </r>
  </si>
  <si>
    <r>
      <rPr>
        <sz val="12"/>
        <color theme="1"/>
        <rFont val="Symbol"/>
        <family val="1"/>
        <charset val="2"/>
      </rPr>
      <t>D</t>
    </r>
    <r>
      <rPr>
        <sz val="12"/>
        <color theme="1"/>
        <rFont val="Calibri"/>
        <family val="2"/>
      </rPr>
      <t>t</t>
    </r>
    <r>
      <rPr>
        <vertAlign val="subscript"/>
        <sz val="12"/>
        <color theme="1"/>
        <rFont val="Calibri"/>
        <family val="2"/>
      </rPr>
      <t>medio</t>
    </r>
    <r>
      <rPr>
        <vertAlign val="super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 xml:space="preserve"> (s</t>
    </r>
    <r>
      <rPr>
        <vertAlign val="super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>)</t>
    </r>
  </si>
  <si>
    <r>
      <t>err.</t>
    </r>
    <r>
      <rPr>
        <sz val="12"/>
        <color theme="1"/>
        <rFont val="Symbol"/>
        <family val="1"/>
        <charset val="2"/>
      </rPr>
      <t>D</t>
    </r>
    <r>
      <rPr>
        <sz val="12"/>
        <color theme="1"/>
        <rFont val="Cambria"/>
        <family val="1"/>
      </rPr>
      <t>t</t>
    </r>
    <r>
      <rPr>
        <vertAlign val="superscript"/>
        <sz val="12"/>
        <color theme="1"/>
        <rFont val="Cambria"/>
        <family val="1"/>
      </rPr>
      <t>2</t>
    </r>
    <r>
      <rPr>
        <sz val="12"/>
        <color theme="1"/>
        <rFont val="Cambria"/>
        <family val="1"/>
      </rPr>
      <t xml:space="preserve"> (s</t>
    </r>
    <r>
      <rPr>
        <vertAlign val="superscript"/>
        <sz val="12"/>
        <color theme="1"/>
        <rFont val="Cambria"/>
        <family val="1"/>
      </rPr>
      <t>2</t>
    </r>
    <r>
      <rPr>
        <sz val="12"/>
        <color theme="1"/>
        <rFont val="Cambria"/>
        <family val="1"/>
      </rPr>
      <t>)</t>
    </r>
  </si>
  <si>
    <r>
      <t>er.let.</t>
    </r>
    <r>
      <rPr>
        <sz val="12"/>
        <color theme="1"/>
        <rFont val="Symbol"/>
        <family val="1"/>
        <charset val="2"/>
      </rPr>
      <t>D</t>
    </r>
    <r>
      <rPr>
        <sz val="12"/>
        <color theme="1"/>
        <rFont val="Cambria"/>
        <family val="1"/>
      </rPr>
      <t>s (m)</t>
    </r>
  </si>
  <si>
    <t>TABELLAMISURE</t>
  </si>
  <si>
    <r>
      <t>a (m/s</t>
    </r>
    <r>
      <rPr>
        <vertAlign val="super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)</t>
    </r>
  </si>
  <si>
    <t>Usando la funzione REGR.LIN</t>
  </si>
  <si>
    <t>e quindi</t>
  </si>
  <si>
    <t>a=2k=(</t>
  </si>
  <si>
    <t>±</t>
  </si>
  <si>
    <t>k= (</t>
  </si>
  <si>
    <r>
      <t>)m/s</t>
    </r>
    <r>
      <rPr>
        <vertAlign val="superscript"/>
        <sz val="11"/>
        <color theme="1"/>
        <rFont val="Calibri"/>
        <family val="2"/>
        <scheme val="minor"/>
      </rPr>
      <t>2</t>
    </r>
  </si>
  <si>
    <t>Intervallo di compatibiltà:</t>
  </si>
  <si>
    <r>
      <t>a</t>
    </r>
    <r>
      <rPr>
        <vertAlign val="subscript"/>
        <sz val="11"/>
        <color theme="1"/>
        <rFont val="Calibri"/>
        <family val="2"/>
        <scheme val="minor"/>
      </rPr>
      <t>MIN</t>
    </r>
    <r>
      <rPr>
        <sz val="11"/>
        <color theme="1"/>
        <rFont val="Calibri"/>
        <family val="2"/>
        <scheme val="minor"/>
      </rPr>
      <t>=</t>
    </r>
  </si>
  <si>
    <r>
      <t>a</t>
    </r>
    <r>
      <rPr>
        <vertAlign val="subscript"/>
        <sz val="11"/>
        <color theme="1"/>
        <rFont val="Calibri"/>
        <family val="2"/>
        <scheme val="minor"/>
      </rPr>
      <t>MAX</t>
    </r>
    <r>
      <rPr>
        <sz val="11"/>
        <color theme="1"/>
        <rFont val="Calibri"/>
        <family val="2"/>
        <scheme val="minor"/>
      </rPr>
      <t>=</t>
    </r>
  </si>
  <si>
    <r>
      <t>a</t>
    </r>
    <r>
      <rPr>
        <vertAlign val="subscript"/>
        <sz val="11"/>
        <color theme="1"/>
        <rFont val="Calibri"/>
        <family val="2"/>
        <scheme val="minor"/>
      </rPr>
      <t>medio</t>
    </r>
    <r>
      <rPr>
        <sz val="11"/>
        <color theme="1"/>
        <rFont val="Calibri"/>
        <family val="2"/>
        <scheme val="minor"/>
      </rPr>
      <t>=</t>
    </r>
  </si>
  <si>
    <r>
      <t>err.</t>
    </r>
    <r>
      <rPr>
        <vertAlign val="subscript"/>
        <sz val="11"/>
        <color theme="1"/>
        <rFont val="Calibri"/>
        <family val="2"/>
        <scheme val="minor"/>
      </rPr>
      <t>max</t>
    </r>
    <r>
      <rPr>
        <sz val="11"/>
        <color theme="1"/>
        <rFont val="Calibri"/>
        <family val="2"/>
        <scheme val="minor"/>
      </rPr>
      <t>a=</t>
    </r>
  </si>
  <si>
    <r>
      <t>0,009)m/s</t>
    </r>
    <r>
      <rPr>
        <vertAlign val="superscript"/>
        <sz val="11"/>
        <color theme="1"/>
        <rFont val="Calibri"/>
        <family val="2"/>
        <scheme val="minor"/>
      </rPr>
      <t>2</t>
    </r>
  </si>
  <si>
    <t>a=(0,940</t>
  </si>
  <si>
    <t>approssimando correttamente l'incertezza alla prima cifra significativa</t>
  </si>
  <si>
    <r>
      <t>err.</t>
    </r>
    <r>
      <rPr>
        <vertAlign val="subscript"/>
        <sz val="11"/>
        <color theme="1"/>
        <rFont val="Calibri"/>
        <family val="2"/>
        <scheme val="minor"/>
      </rPr>
      <t>a</t>
    </r>
    <r>
      <rPr>
        <sz val="11"/>
        <color theme="1"/>
        <rFont val="Cambria"/>
        <family val="1"/>
      </rPr>
      <t xml:space="preserve"> (m/s</t>
    </r>
    <r>
      <rPr>
        <vertAlign val="superscript"/>
        <sz val="11"/>
        <color theme="1"/>
        <rFont val="Cambria"/>
        <family val="1"/>
      </rPr>
      <t>2</t>
    </r>
    <r>
      <rPr>
        <sz val="11"/>
        <color theme="1"/>
        <rFont val="Cambria"/>
        <family val="1"/>
      </rPr>
      <t>)</t>
    </r>
  </si>
  <si>
    <r>
      <t>err.</t>
    </r>
    <r>
      <rPr>
        <vertAlign val="subscript"/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Symbol"/>
        <family val="1"/>
        <charset val="2"/>
      </rPr>
      <t>1</t>
    </r>
    <r>
      <rPr>
        <sz val="11"/>
        <color theme="1"/>
        <rFont val="Cambria"/>
        <family val="1"/>
      </rPr>
      <t>(m)</t>
    </r>
  </si>
  <si>
    <r>
      <t>err.</t>
    </r>
    <r>
      <rPr>
        <vertAlign val="subscript"/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Symbol"/>
        <family val="1"/>
        <charset val="2"/>
      </rPr>
      <t>2</t>
    </r>
    <r>
      <rPr>
        <sz val="11"/>
        <color theme="1"/>
        <rFont val="Cambria"/>
        <family val="1"/>
      </rPr>
      <t>(m)</t>
    </r>
  </si>
  <si>
    <t>AB (m)</t>
  </si>
  <si>
    <r>
      <t>err.</t>
    </r>
    <r>
      <rPr>
        <vertAlign val="subscript"/>
        <sz val="11"/>
        <color theme="1"/>
        <rFont val="Calibri"/>
        <family val="2"/>
        <scheme val="minor"/>
      </rPr>
      <t>AB</t>
    </r>
    <r>
      <rPr>
        <sz val="11"/>
        <color theme="1"/>
        <rFont val="Cambria"/>
        <family val="1"/>
      </rPr>
      <t>(m)</t>
    </r>
  </si>
  <si>
    <t>DC (m)</t>
  </si>
  <si>
    <r>
      <t>err.</t>
    </r>
    <r>
      <rPr>
        <vertAlign val="subscript"/>
        <sz val="11"/>
        <color theme="1"/>
        <rFont val="Calibri"/>
        <family val="2"/>
        <scheme val="minor"/>
      </rPr>
      <t>DC</t>
    </r>
    <r>
      <rPr>
        <sz val="11"/>
        <color theme="1"/>
        <rFont val="Cambria"/>
        <family val="1"/>
      </rPr>
      <t>(m)</t>
    </r>
  </si>
  <si>
    <r>
      <t>err.</t>
    </r>
    <r>
      <rPr>
        <vertAlign val="subscript"/>
        <sz val="11"/>
        <color theme="1"/>
        <rFont val="Symbol"/>
        <family val="1"/>
        <charset val="2"/>
      </rPr>
      <t>D</t>
    </r>
    <r>
      <rPr>
        <vertAlign val="subscript"/>
        <sz val="11"/>
        <color theme="1"/>
        <rFont val="Cambria"/>
        <family val="1"/>
      </rPr>
      <t>h</t>
    </r>
    <r>
      <rPr>
        <sz val="11"/>
        <color theme="1"/>
        <rFont val="Cambria"/>
        <family val="1"/>
      </rPr>
      <t xml:space="preserve"> (m)</t>
    </r>
  </si>
  <si>
    <r>
      <t>err.</t>
    </r>
    <r>
      <rPr>
        <vertAlign val="subscript"/>
        <sz val="11"/>
        <color theme="1"/>
        <rFont val="Symbol"/>
        <family val="1"/>
        <charset val="2"/>
      </rPr>
      <t>D</t>
    </r>
    <r>
      <rPr>
        <vertAlign val="subscript"/>
        <sz val="11"/>
        <color theme="1"/>
        <rFont val="Cambria"/>
        <family val="1"/>
      </rPr>
      <t>s</t>
    </r>
    <r>
      <rPr>
        <sz val="11"/>
        <color theme="1"/>
        <rFont val="Cambria"/>
        <family val="1"/>
      </rPr>
      <t xml:space="preserve"> (m)</t>
    </r>
  </si>
  <si>
    <r>
      <t>err.</t>
    </r>
    <r>
      <rPr>
        <vertAlign val="subscript"/>
        <sz val="11"/>
        <color theme="1"/>
        <rFont val="Symbol"/>
        <family val="1"/>
        <charset val="2"/>
      </rPr>
      <t>D</t>
    </r>
    <r>
      <rPr>
        <vertAlign val="subscript"/>
        <sz val="11"/>
        <color theme="1"/>
        <rFont val="Cambria"/>
        <family val="1"/>
      </rPr>
      <t>b</t>
    </r>
    <r>
      <rPr>
        <sz val="11"/>
        <color theme="1"/>
        <rFont val="Cambria"/>
        <family val="1"/>
      </rPr>
      <t xml:space="preserve"> (m)</t>
    </r>
  </si>
  <si>
    <r>
      <t>h</t>
    </r>
    <r>
      <rPr>
        <vertAlign val="sub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(m)</t>
    </r>
  </si>
  <si>
    <r>
      <t>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(m)</t>
    </r>
  </si>
  <si>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  <scheme val="minor"/>
      </rPr>
      <t>s (m)</t>
    </r>
  </si>
  <si>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  <scheme val="minor"/>
      </rPr>
      <t>h (m)</t>
    </r>
  </si>
  <si>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  <scheme val="minor"/>
      </rPr>
      <t>b (m)</t>
    </r>
  </si>
  <si>
    <r>
      <t>v</t>
    </r>
    <r>
      <rPr>
        <vertAlign val="subscript"/>
        <sz val="11"/>
        <color theme="1"/>
        <rFont val="Calibri"/>
        <family val="2"/>
        <scheme val="minor"/>
      </rPr>
      <t>i</t>
    </r>
    <r>
      <rPr>
        <sz val="11"/>
        <color theme="1"/>
        <rFont val="Calibri"/>
        <family val="2"/>
        <scheme val="minor"/>
      </rPr>
      <t xml:space="preserve"> (m/s)</t>
    </r>
  </si>
  <si>
    <r>
      <t>err.</t>
    </r>
    <r>
      <rPr>
        <vertAlign val="subscript"/>
        <sz val="11"/>
        <color theme="1"/>
        <rFont val="Calibri"/>
        <family val="2"/>
        <scheme val="minor"/>
      </rPr>
      <t>vi</t>
    </r>
    <r>
      <rPr>
        <sz val="11"/>
        <color theme="1"/>
        <rFont val="Calibri"/>
        <family val="2"/>
        <scheme val="minor"/>
      </rPr>
      <t>(m/s)</t>
    </r>
  </si>
  <si>
    <r>
      <t>v</t>
    </r>
    <r>
      <rPr>
        <vertAlign val="subscript"/>
        <sz val="11"/>
        <color theme="1"/>
        <rFont val="Calibri"/>
        <family val="2"/>
        <scheme val="minor"/>
      </rPr>
      <t>f</t>
    </r>
    <r>
      <rPr>
        <sz val="11"/>
        <color theme="1"/>
        <rFont val="Calibri"/>
        <family val="2"/>
        <scheme val="minor"/>
      </rPr>
      <t xml:space="preserve"> (m/s)</t>
    </r>
  </si>
  <si>
    <r>
      <t>err.</t>
    </r>
    <r>
      <rPr>
        <vertAlign val="subscript"/>
        <sz val="11"/>
        <color theme="1"/>
        <rFont val="Calibri"/>
        <family val="2"/>
        <scheme val="minor"/>
      </rPr>
      <t>vf</t>
    </r>
    <r>
      <rPr>
        <sz val="11"/>
        <color theme="1"/>
        <rFont val="Calibri"/>
        <family val="2"/>
        <scheme val="minor"/>
      </rPr>
      <t>(m/s)</t>
    </r>
  </si>
  <si>
    <t>h1= 104,5cm</t>
  </si>
  <si>
    <t>h2=78,5cm</t>
  </si>
  <si>
    <t>CD=97,0cm</t>
  </si>
  <si>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  <scheme val="minor"/>
      </rPr>
      <t>h/</t>
    </r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  <scheme val="minor"/>
      </rPr>
      <t>b</t>
    </r>
  </si>
  <si>
    <r>
      <t>err.</t>
    </r>
    <r>
      <rPr>
        <vertAlign val="subscript"/>
        <sz val="11"/>
        <color theme="1"/>
        <rFont val="Symbol"/>
        <family val="1"/>
        <charset val="2"/>
      </rPr>
      <t>D</t>
    </r>
    <r>
      <rPr>
        <vertAlign val="subscript"/>
        <sz val="11"/>
        <color theme="1"/>
        <rFont val="Calibri"/>
        <family val="2"/>
        <scheme val="minor"/>
      </rPr>
      <t>h/</t>
    </r>
    <r>
      <rPr>
        <vertAlign val="subscript"/>
        <sz val="11"/>
        <color theme="1"/>
        <rFont val="Symbol"/>
        <family val="1"/>
        <charset val="2"/>
      </rPr>
      <t>D</t>
    </r>
    <r>
      <rPr>
        <vertAlign val="subscript"/>
        <sz val="11"/>
        <color theme="1"/>
        <rFont val="Calibri"/>
        <family val="2"/>
        <scheme val="minor"/>
      </rPr>
      <t>b</t>
    </r>
  </si>
  <si>
    <r>
      <t>a</t>
    </r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  <scheme val="minor"/>
      </rPr>
      <t>h/g</t>
    </r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  <scheme val="minor"/>
      </rPr>
      <t>b</t>
    </r>
  </si>
  <si>
    <r>
      <t>err.</t>
    </r>
    <r>
      <rPr>
        <vertAlign val="subscript"/>
        <sz val="11"/>
        <color theme="1"/>
        <rFont val="Calibri"/>
        <family val="1"/>
        <charset val="2"/>
        <scheme val="minor"/>
      </rPr>
      <t>a</t>
    </r>
    <r>
      <rPr>
        <vertAlign val="subscript"/>
        <sz val="11"/>
        <color theme="1"/>
        <rFont val="Symbol"/>
        <family val="1"/>
        <charset val="2"/>
      </rPr>
      <t>D</t>
    </r>
    <r>
      <rPr>
        <vertAlign val="subscript"/>
        <sz val="11"/>
        <color theme="1"/>
        <rFont val="Calibri"/>
        <family val="2"/>
        <scheme val="minor"/>
      </rPr>
      <t>h/g</t>
    </r>
    <r>
      <rPr>
        <vertAlign val="subscript"/>
        <sz val="11"/>
        <color theme="1"/>
        <rFont val="Symbol"/>
        <family val="1"/>
        <charset val="2"/>
      </rPr>
      <t>D</t>
    </r>
    <r>
      <rPr>
        <vertAlign val="subscript"/>
        <sz val="11"/>
        <color theme="1"/>
        <rFont val="Calibri"/>
        <family val="2"/>
        <scheme val="minor"/>
      </rPr>
      <t>b</t>
    </r>
  </si>
  <si>
    <t>m</t>
  </si>
  <si>
    <r>
      <rPr>
        <sz val="11"/>
        <color theme="1"/>
        <rFont val="Calibri"/>
        <family val="2"/>
        <scheme val="minor"/>
      </rPr>
      <t>err</t>
    </r>
    <r>
      <rPr>
        <sz val="11"/>
        <color theme="1"/>
        <rFont val="Symbol"/>
        <family val="1"/>
        <charset val="2"/>
      </rPr>
      <t>.</t>
    </r>
    <r>
      <rPr>
        <vertAlign val="subscript"/>
        <sz val="11"/>
        <color theme="1"/>
        <rFont val="Symbol"/>
        <family val="1"/>
        <charset val="2"/>
      </rPr>
      <t>m</t>
    </r>
  </si>
  <si>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  <scheme val="minor"/>
      </rPr>
      <t>E/</t>
    </r>
    <r>
      <rPr>
        <sz val="11"/>
        <color theme="1"/>
        <rFont val="Calibri"/>
        <family val="2"/>
        <scheme val="minor"/>
      </rPr>
      <t>E</t>
    </r>
  </si>
  <si>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  <scheme val="minor"/>
      </rPr>
      <t>E/E %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</si>
</sst>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00"/>
    <numFmt numFmtId="166" formatCode="0.000"/>
    <numFmt numFmtId="167" formatCode="0.0000"/>
  </numFmts>
  <fonts count="24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sz val="11"/>
      <color theme="1"/>
      <name val="Calibri"/>
      <family val="2"/>
    </font>
    <font>
      <vertAlign val="subscript"/>
      <sz val="11"/>
      <color theme="1"/>
      <name val="Symbol"/>
      <family val="1"/>
      <charset val="2"/>
    </font>
    <font>
      <sz val="11"/>
      <color theme="1"/>
      <name val="Cambria"/>
      <family val="1"/>
    </font>
    <font>
      <vertAlign val="superscript"/>
      <sz val="11"/>
      <color theme="1"/>
      <name val="Calibri"/>
      <family val="2"/>
    </font>
    <font>
      <vertAlign val="superscript"/>
      <sz val="11"/>
      <color theme="1"/>
      <name val="Cambria"/>
      <family val="1"/>
    </font>
    <font>
      <sz val="12"/>
      <color theme="1"/>
      <name val="Calibri"/>
      <family val="2"/>
    </font>
    <font>
      <sz val="12"/>
      <color theme="1"/>
      <name val="Symbol"/>
      <family val="1"/>
      <charset val="2"/>
    </font>
    <font>
      <vertAlign val="subscript"/>
      <sz val="12"/>
      <color theme="1"/>
      <name val="Calibri"/>
      <family val="2"/>
    </font>
    <font>
      <vertAlign val="subscript"/>
      <sz val="12"/>
      <color theme="1"/>
      <name val="Symbol"/>
      <family val="1"/>
      <charset val="2"/>
    </font>
    <font>
      <vertAlign val="subscript"/>
      <sz val="12"/>
      <color theme="1"/>
      <name val="Cambria"/>
      <family val="1"/>
    </font>
    <font>
      <sz val="12"/>
      <color theme="1"/>
      <name val="Cambria"/>
      <family val="1"/>
    </font>
    <font>
      <vertAlign val="superscript"/>
      <sz val="12"/>
      <color theme="1"/>
      <name val="Calibri"/>
      <family val="2"/>
    </font>
    <font>
      <vertAlign val="superscript"/>
      <sz val="12"/>
      <color theme="1"/>
      <name val="Cambria"/>
      <family val="1"/>
    </font>
    <font>
      <b/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vertAlign val="subscript"/>
      <sz val="11"/>
      <color theme="1"/>
      <name val="Cambria"/>
      <family val="1"/>
    </font>
    <font>
      <sz val="11"/>
      <color theme="1"/>
      <name val="Calibri"/>
      <family val="1"/>
      <charset val="2"/>
    </font>
    <font>
      <sz val="11"/>
      <color theme="1"/>
      <name val="Calibri"/>
      <family val="1"/>
      <charset val="2"/>
      <scheme val="minor"/>
    </font>
    <font>
      <vertAlign val="subscript"/>
      <sz val="11"/>
      <color theme="1"/>
      <name val="Calibri"/>
      <family val="1"/>
      <charset val="2"/>
      <scheme val="minor"/>
    </font>
    <font>
      <sz val="11"/>
      <color theme="1"/>
      <name val="Symbol"/>
      <family val="2"/>
      <charset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1" xfId="0" applyFont="1" applyBorder="1"/>
    <xf numFmtId="0" fontId="1" fillId="0" borderId="0" xfId="0" applyFont="1"/>
    <xf numFmtId="0" fontId="3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166" fontId="1" fillId="0" borderId="1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1" fillId="0" borderId="1" xfId="0" applyNumberFormat="1" applyFont="1" applyBorder="1"/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165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2" fontId="0" fillId="0" borderId="10" xfId="0" applyNumberForma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0" fillId="0" borderId="11" xfId="0" applyNumberFormat="1" applyBorder="1" applyAlignment="1">
      <alignment horizontal="center"/>
    </xf>
    <xf numFmtId="2" fontId="0" fillId="0" borderId="17" xfId="0" applyNumberFormat="1" applyFill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165" fontId="1" fillId="0" borderId="15" xfId="0" applyNumberFormat="1" applyFont="1" applyBorder="1" applyAlignment="1">
      <alignment horizontal="center"/>
    </xf>
    <xf numFmtId="2" fontId="1" fillId="0" borderId="15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0" fillId="0" borderId="0" xfId="0" applyAlignment="1">
      <alignment horizontal="right"/>
    </xf>
    <xf numFmtId="167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2" fontId="1" fillId="0" borderId="0" xfId="0" applyNumberFormat="1" applyFont="1"/>
    <xf numFmtId="0" fontId="0" fillId="0" borderId="7" xfId="0" applyFont="1" applyBorder="1"/>
    <xf numFmtId="0" fontId="0" fillId="0" borderId="8" xfId="0" applyFont="1" applyBorder="1"/>
    <xf numFmtId="0" fontId="0" fillId="0" borderId="4" xfId="0" applyFont="1" applyBorder="1"/>
    <xf numFmtId="166" fontId="0" fillId="0" borderId="4" xfId="0" applyNumberFormat="1" applyFont="1" applyBorder="1"/>
    <xf numFmtId="0" fontId="0" fillId="0" borderId="0" xfId="0" applyFont="1"/>
    <xf numFmtId="0" fontId="21" fillId="0" borderId="7" xfId="0" applyFont="1" applyBorder="1"/>
    <xf numFmtId="0" fontId="21" fillId="0" borderId="8" xfId="0" applyFont="1" applyBorder="1"/>
    <xf numFmtId="0" fontId="0" fillId="0" borderId="0" xfId="0" applyFont="1" applyBorder="1"/>
    <xf numFmtId="0" fontId="0" fillId="0" borderId="9" xfId="0" applyFont="1" applyBorder="1"/>
    <xf numFmtId="0" fontId="20" fillId="0" borderId="0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65" fontId="0" fillId="0" borderId="4" xfId="0" applyNumberFormat="1" applyFont="1" applyBorder="1"/>
    <xf numFmtId="0" fontId="23" fillId="0" borderId="9" xfId="0" applyFont="1" applyBorder="1" applyAlignment="1">
      <alignment horizontal="center"/>
    </xf>
    <xf numFmtId="165" fontId="0" fillId="0" borderId="0" xfId="0" applyNumberFormat="1" applyFont="1"/>
    <xf numFmtId="0" fontId="0" fillId="0" borderId="0" xfId="0" applyAlignment="1">
      <alignment horizontal="center"/>
    </xf>
    <xf numFmtId="0" fontId="0" fillId="0" borderId="0" xfId="0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1" fillId="0" borderId="6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Medium9"/>
  <colors>
    <mruColors>
      <color rgb="FF81F64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600" b="0"/>
              <a:t>Grafico spazio-tempo al quadrato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387091613548307"/>
          <c:y val="0.15578759449573454"/>
          <c:w val="0.82797030371203595"/>
          <c:h val="0.73230149945985223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9525" cap="rnd">
                <a:solidFill>
                  <a:schemeClr val="accent1"/>
                </a:solidFill>
                <a:prstDash val="solid"/>
              </a:ln>
              <a:effectLst/>
            </c:spPr>
            <c:trendlineType val="linear"/>
            <c:intercept val="0"/>
            <c:dispRSqr val="1"/>
            <c:dispEq val="1"/>
            <c:trendlineLbl>
              <c:layout>
                <c:manualLayout>
                  <c:x val="-8.5962054743157101E-2"/>
                  <c:y val="-6.7537841354684394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errBars>
            <c:errDir val="x"/>
            <c:errBarType val="both"/>
            <c:errValType val="cust"/>
            <c:noEndCap val="0"/>
            <c:plus>
              <c:numRef>
                <c:f>'piano inclinato'!$Q$4:$Q$9</c:f>
                <c:numCache>
                  <c:formatCode>General</c:formatCode>
                  <c:ptCount val="6"/>
                  <c:pt idx="0">
                    <c:v>0</c:v>
                  </c:pt>
                  <c:pt idx="1">
                    <c:v>0.156</c:v>
                  </c:pt>
                  <c:pt idx="2">
                    <c:v>0.18799999999999997</c:v>
                  </c:pt>
                  <c:pt idx="3">
                    <c:v>0.20800000000000002</c:v>
                  </c:pt>
                  <c:pt idx="4">
                    <c:v>0.22399999999999998</c:v>
                  </c:pt>
                  <c:pt idx="5">
                    <c:v>0.24400000000000005</c:v>
                  </c:pt>
                </c:numCache>
              </c:numRef>
            </c:plus>
            <c:minus>
              <c:numRef>
                <c:f>'piano inclinato'!$Q$4:$Q$9</c:f>
                <c:numCache>
                  <c:formatCode>General</c:formatCode>
                  <c:ptCount val="6"/>
                  <c:pt idx="0">
                    <c:v>0</c:v>
                  </c:pt>
                  <c:pt idx="1">
                    <c:v>0.156</c:v>
                  </c:pt>
                  <c:pt idx="2">
                    <c:v>0.18799999999999997</c:v>
                  </c:pt>
                  <c:pt idx="3">
                    <c:v>0.20800000000000002</c:v>
                  </c:pt>
                  <c:pt idx="4">
                    <c:v>0.22399999999999998</c:v>
                  </c:pt>
                  <c:pt idx="5">
                    <c:v>0.24400000000000005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'piano inclinato'!$P$4:$P$9</c:f>
              <c:numCache>
                <c:formatCode>0.00</c:formatCode>
                <c:ptCount val="6"/>
                <c:pt idx="0">
                  <c:v>0</c:v>
                </c:pt>
                <c:pt idx="1">
                  <c:v>0.60839999999999983</c:v>
                </c:pt>
                <c:pt idx="2">
                  <c:v>0.88359999999999972</c:v>
                </c:pt>
                <c:pt idx="3">
                  <c:v>1.0816000000000001</c:v>
                </c:pt>
                <c:pt idx="4">
                  <c:v>1.2543999999999997</c:v>
                </c:pt>
                <c:pt idx="5">
                  <c:v>1.4884000000000004</c:v>
                </c:pt>
              </c:numCache>
            </c:numRef>
          </c:xVal>
          <c:yVal>
            <c:numRef>
              <c:f>'piano inclinato'!$R$4:$R$9</c:f>
              <c:numCache>
                <c:formatCode>0.00</c:formatCode>
                <c:ptCount val="6"/>
                <c:pt idx="0">
                  <c:v>0</c:v>
                </c:pt>
                <c:pt idx="1">
                  <c:v>0.3</c:v>
                </c:pt>
                <c:pt idx="2">
                  <c:v>0.4</c:v>
                </c:pt>
                <c:pt idx="3">
                  <c:v>0.5</c:v>
                </c:pt>
                <c:pt idx="4">
                  <c:v>0.6</c:v>
                </c:pt>
                <c:pt idx="5">
                  <c:v>0.7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66E-4761-BC1F-54FB562F75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71508112"/>
        <c:axId val="871519536"/>
      </c:scatterChart>
      <c:valAx>
        <c:axId val="8715081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tempo al quadrato (s</a:t>
                </a:r>
                <a:r>
                  <a:rPr lang="it-IT" baseline="30000"/>
                  <a:t>2</a:t>
                </a:r>
                <a:r>
                  <a:rPr lang="it-IT"/>
                  <a:t>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71519536"/>
        <c:crosses val="autoZero"/>
        <c:crossBetween val="midCat"/>
      </c:valAx>
      <c:valAx>
        <c:axId val="871519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spazio (m)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715081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baseline="0">
                <a:effectLst/>
              </a:rPr>
              <a:t>Grafico spazio-tempo</a:t>
            </a:r>
            <a:endParaRPr lang="it-IT" sz="1400">
              <a:effectLst/>
            </a:endParaRPr>
          </a:p>
          <a:p>
            <a:pPr>
              <a:defRPr/>
            </a:pPr>
            <a:r>
              <a:rPr lang="en-US" sz="1200" b="0" i="0" baseline="0">
                <a:effectLst/>
              </a:rPr>
              <a:t>(percorso centrale)</a:t>
            </a:r>
            <a:endParaRPr lang="it-IT" sz="12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rgbClr val="00B050"/>
                </a:solidFill>
                <a:prstDash val="sysDot"/>
              </a:ln>
              <a:effectLst/>
            </c:spPr>
            <c:trendlineType val="poly"/>
            <c:order val="2"/>
            <c:intercept val="0"/>
            <c:dispRSqr val="1"/>
            <c:dispEq val="1"/>
            <c:trendlineLbl>
              <c:layout>
                <c:manualLayout>
                  <c:x val="-8.0337031734669537E-2"/>
                  <c:y val="-2.01278230051752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errBars>
            <c:errDir val="x"/>
            <c:errBarType val="both"/>
            <c:errValType val="cust"/>
            <c:noEndCap val="0"/>
            <c:plus>
              <c:numRef>
                <c:f>('piano inclinato'!$G$4,'piano inclinato'!$G$6:$G$10)</c:f>
                <c:numCache>
                  <c:formatCode>General</c:formatCode>
                  <c:ptCount val="6"/>
                  <c:pt idx="0">
                    <c:v>0</c:v>
                  </c:pt>
                  <c:pt idx="1">
                    <c:v>0.1</c:v>
                  </c:pt>
                  <c:pt idx="2">
                    <c:v>0.1</c:v>
                  </c:pt>
                  <c:pt idx="3">
                    <c:v>0.1</c:v>
                  </c:pt>
                  <c:pt idx="4">
                    <c:v>0.1</c:v>
                  </c:pt>
                  <c:pt idx="5">
                    <c:v>0.1</c:v>
                  </c:pt>
                </c:numCache>
              </c:numRef>
            </c:plus>
            <c:minus>
              <c:numRef>
                <c:f>('piano inclinato'!$G$4,'piano inclinato'!$G$6:$G$10)</c:f>
                <c:numCache>
                  <c:formatCode>General</c:formatCode>
                  <c:ptCount val="6"/>
                  <c:pt idx="0">
                    <c:v>0</c:v>
                  </c:pt>
                  <c:pt idx="1">
                    <c:v>0.1</c:v>
                  </c:pt>
                  <c:pt idx="2">
                    <c:v>0.1</c:v>
                  </c:pt>
                  <c:pt idx="3">
                    <c:v>0.1</c:v>
                  </c:pt>
                  <c:pt idx="4">
                    <c:v>0.1</c:v>
                  </c:pt>
                  <c:pt idx="5">
                    <c:v>0.1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errBars>
            <c:errDir val="y"/>
            <c:errBarType val="both"/>
            <c:errValType val="cust"/>
            <c:noEndCap val="0"/>
            <c:plus>
              <c:numRef>
                <c:f>('piano inclinato'!$I$4,'piano inclinato'!$I$6:$I$10)</c:f>
                <c:numCache>
                  <c:formatCode>General</c:formatCode>
                  <c:ptCount val="6"/>
                  <c:pt idx="0">
                    <c:v>0</c:v>
                  </c:pt>
                  <c:pt idx="1">
                    <c:v>0.01</c:v>
                  </c:pt>
                  <c:pt idx="2">
                    <c:v>0.01</c:v>
                  </c:pt>
                  <c:pt idx="3">
                    <c:v>0.01</c:v>
                  </c:pt>
                  <c:pt idx="4">
                    <c:v>0.01</c:v>
                  </c:pt>
                  <c:pt idx="5">
                    <c:v>0.01</c:v>
                  </c:pt>
                </c:numCache>
              </c:numRef>
            </c:plus>
            <c:minus>
              <c:numRef>
                <c:f>('piano inclinato'!$I$4,'piano inclinato'!$I$6:$I$10)</c:f>
                <c:numCache>
                  <c:formatCode>General</c:formatCode>
                  <c:ptCount val="6"/>
                  <c:pt idx="0">
                    <c:v>0</c:v>
                  </c:pt>
                  <c:pt idx="1">
                    <c:v>0.01</c:v>
                  </c:pt>
                  <c:pt idx="2">
                    <c:v>0.01</c:v>
                  </c:pt>
                  <c:pt idx="3">
                    <c:v>0.01</c:v>
                  </c:pt>
                  <c:pt idx="4">
                    <c:v>0.01</c:v>
                  </c:pt>
                  <c:pt idx="5">
                    <c:v>0.01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('piano inclinato'!$E$4,'piano inclinato'!$E$6:$E$10)</c:f>
              <c:numCache>
                <c:formatCode>General</c:formatCode>
                <c:ptCount val="6"/>
                <c:pt idx="0">
                  <c:v>0</c:v>
                </c:pt>
                <c:pt idx="1">
                  <c:v>0.77999999999999992</c:v>
                </c:pt>
                <c:pt idx="2" formatCode="0.00">
                  <c:v>0.93999999999999984</c:v>
                </c:pt>
                <c:pt idx="3">
                  <c:v>1.04</c:v>
                </c:pt>
                <c:pt idx="4">
                  <c:v>1.1199999999999999</c:v>
                </c:pt>
                <c:pt idx="5">
                  <c:v>1.2200000000000002</c:v>
                </c:pt>
              </c:numCache>
            </c:numRef>
          </c:xVal>
          <c:yVal>
            <c:numRef>
              <c:f>('piano inclinato'!$H$4,'piano inclinato'!$H$6:$H$10)</c:f>
              <c:numCache>
                <c:formatCode>0.00</c:formatCode>
                <c:ptCount val="6"/>
                <c:pt idx="0" formatCode="General">
                  <c:v>0</c:v>
                </c:pt>
                <c:pt idx="1">
                  <c:v>0.3</c:v>
                </c:pt>
                <c:pt idx="2">
                  <c:v>0.4</c:v>
                </c:pt>
                <c:pt idx="3">
                  <c:v>0.5</c:v>
                </c:pt>
                <c:pt idx="4">
                  <c:v>0.6</c:v>
                </c:pt>
                <c:pt idx="5">
                  <c:v>0.7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CAB-4614-89DC-4079E9CE8A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71511920"/>
        <c:axId val="871521168"/>
      </c:scatterChart>
      <c:valAx>
        <c:axId val="8715119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tempo (s)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71521168"/>
        <c:crosses val="autoZero"/>
        <c:crossBetween val="midCat"/>
      </c:valAx>
      <c:valAx>
        <c:axId val="871521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spazio (m)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7151192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Grafico</a:t>
            </a:r>
            <a:r>
              <a:rPr lang="it-IT" baseline="0"/>
              <a:t> spazio-tempo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trendline>
            <c:spPr>
              <a:ln w="19050" cap="rnd">
                <a:solidFill>
                  <a:srgbClr val="FF0000"/>
                </a:solidFill>
                <a:prstDash val="sysDot"/>
              </a:ln>
              <a:effectLst/>
            </c:spPr>
            <c:trendlineType val="poly"/>
            <c:order val="2"/>
            <c:intercept val="0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'piano inclinato'!$E$4:$E$12</c:f>
              <c:numCache>
                <c:formatCode>General</c:formatCode>
                <c:ptCount val="9"/>
                <c:pt idx="0">
                  <c:v>0</c:v>
                </c:pt>
                <c:pt idx="1">
                  <c:v>0.6</c:v>
                </c:pt>
                <c:pt idx="2">
                  <c:v>0.77999999999999992</c:v>
                </c:pt>
                <c:pt idx="3" formatCode="0.00">
                  <c:v>0.93999999999999984</c:v>
                </c:pt>
                <c:pt idx="4">
                  <c:v>1.04</c:v>
                </c:pt>
                <c:pt idx="5">
                  <c:v>1.1199999999999999</c:v>
                </c:pt>
                <c:pt idx="6">
                  <c:v>1.2200000000000002</c:v>
                </c:pt>
                <c:pt idx="7">
                  <c:v>1.4</c:v>
                </c:pt>
                <c:pt idx="8">
                  <c:v>1.6799999999999997</c:v>
                </c:pt>
              </c:numCache>
            </c:numRef>
          </c:xVal>
          <c:yVal>
            <c:numRef>
              <c:f>'piano inclinato'!$H$4:$H$12</c:f>
              <c:numCache>
                <c:formatCode>0.00</c:formatCode>
                <c:ptCount val="9"/>
                <c:pt idx="0" formatCode="General">
                  <c:v>0</c:v>
                </c:pt>
                <c:pt idx="1">
                  <c:v>0.2</c:v>
                </c:pt>
                <c:pt idx="2">
                  <c:v>0.3</c:v>
                </c:pt>
                <c:pt idx="3">
                  <c:v>0.4</c:v>
                </c:pt>
                <c:pt idx="4">
                  <c:v>0.5</c:v>
                </c:pt>
                <c:pt idx="5">
                  <c:v>0.6</c:v>
                </c:pt>
                <c:pt idx="6">
                  <c:v>0.7</c:v>
                </c:pt>
                <c:pt idx="7">
                  <c:v>0.8</c:v>
                </c:pt>
                <c:pt idx="8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C4F-4039-9B27-FC2E1C84CE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71509744"/>
        <c:axId val="871521712"/>
      </c:scatterChart>
      <c:valAx>
        <c:axId val="8715097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tempo (s)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71521712"/>
        <c:crosses val="autoZero"/>
        <c:crossBetween val="midCat"/>
      </c:valAx>
      <c:valAx>
        <c:axId val="871521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spazio (m)</a:t>
                </a:r>
              </a:p>
              <a:p>
                <a:pPr>
                  <a:defRPr/>
                </a:pPr>
                <a:endParaRPr lang="it-IT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715097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200"/>
              <a:t>Confronto accelerazioni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9576076395279654"/>
          <c:y val="0.14852912433505053"/>
          <c:w val="0.74098884118702024"/>
          <c:h val="0.63116802685151674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errBars>
            <c:errDir val="x"/>
            <c:errBarType val="both"/>
            <c:errValType val="cust"/>
            <c:noEndCap val="0"/>
            <c:plus>
              <c:numRef>
                <c:f>'piano inclinato'!$M$4:$M$8</c:f>
                <c:numCache>
                  <c:formatCode>General</c:formatCode>
                  <c:ptCount val="5"/>
                  <c:pt idx="0">
                    <c:v>0.23448319274833199</c:v>
                  </c:pt>
                  <c:pt idx="1">
                    <c:v>0.19222063586029189</c:v>
                  </c:pt>
                  <c:pt idx="2">
                    <c:v>0.18050859397013244</c:v>
                  </c:pt>
                  <c:pt idx="3">
                    <c:v>0.17049120585002153</c:v>
                  </c:pt>
                  <c:pt idx="4">
                    <c:v>0.14613007256113947</c:v>
                  </c:pt>
                </c:numCache>
              </c:numRef>
            </c:plus>
            <c:minus>
              <c:numRef>
                <c:f>'piano inclinato'!$M$4:$M$8</c:f>
                <c:numCache>
                  <c:formatCode>General</c:formatCode>
                  <c:ptCount val="5"/>
                  <c:pt idx="0">
                    <c:v>0.23448319274833199</c:v>
                  </c:pt>
                  <c:pt idx="1">
                    <c:v>0.19222063586029189</c:v>
                  </c:pt>
                  <c:pt idx="2">
                    <c:v>0.18050859397013244</c:v>
                  </c:pt>
                  <c:pt idx="3">
                    <c:v>0.17049120585002153</c:v>
                  </c:pt>
                  <c:pt idx="4">
                    <c:v>0.14613007256113947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'piano inclinato'!$L$4:$L$8</c:f>
              <c:numCache>
                <c:formatCode>0.00</c:formatCode>
                <c:ptCount val="5"/>
                <c:pt idx="0">
                  <c:v>0.98619329388560184</c:v>
                </c:pt>
                <c:pt idx="1">
                  <c:v>0.90538705296514299</c:v>
                </c:pt>
                <c:pt idx="2">
                  <c:v>0.92455621301775137</c:v>
                </c:pt>
                <c:pt idx="3">
                  <c:v>0.95663265306122469</c:v>
                </c:pt>
                <c:pt idx="4">
                  <c:v>0.94060736361193198</c:v>
                </c:pt>
              </c:numCache>
            </c:numRef>
          </c:xVal>
          <c:yVal>
            <c:numRef>
              <c:f>'piano inclinato'!$K$4:$K$8</c:f>
              <c:numCache>
                <c:formatCode>0.00</c:formatCode>
                <c:ptCount val="5"/>
                <c:pt idx="0">
                  <c:v>0.3</c:v>
                </c:pt>
                <c:pt idx="1">
                  <c:v>0.4</c:v>
                </c:pt>
                <c:pt idx="2">
                  <c:v>0.5</c:v>
                </c:pt>
                <c:pt idx="3">
                  <c:v>0.6</c:v>
                </c:pt>
                <c:pt idx="4">
                  <c:v>0.7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235-4854-827F-6AAA9970A2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71510288"/>
        <c:axId val="871510832"/>
      </c:scatterChart>
      <c:valAx>
        <c:axId val="871510288"/>
        <c:scaling>
          <c:orientation val="minMax"/>
          <c:max val="1.3"/>
          <c:min val="0.60000000000000009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accelerazione (m/s</a:t>
                </a:r>
                <a:r>
                  <a:rPr lang="it-IT" baseline="30000"/>
                  <a:t>2</a:t>
                </a:r>
                <a:r>
                  <a:rPr lang="it-IT"/>
                  <a:t>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71510832"/>
        <c:crosses val="autoZero"/>
        <c:crossBetween val="midCat"/>
        <c:majorUnit val="0.1"/>
        <c:minorUnit val="1.0000000000000002E-2"/>
      </c:valAx>
      <c:valAx>
        <c:axId val="87151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spazio medio (m)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71510288"/>
        <c:crossesAt val="0.30000000000000004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604837</xdr:colOff>
      <xdr:row>11</xdr:row>
      <xdr:rowOff>19049</xdr:rowOff>
    </xdr:from>
    <xdr:to>
      <xdr:col>21</xdr:col>
      <xdr:colOff>128587</xdr:colOff>
      <xdr:row>27</xdr:row>
      <xdr:rowOff>128586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228600</xdr:colOff>
      <xdr:row>29</xdr:row>
      <xdr:rowOff>19050</xdr:rowOff>
    </xdr:from>
    <xdr:to>
      <xdr:col>10</xdr:col>
      <xdr:colOff>571500</xdr:colOff>
      <xdr:row>46</xdr:row>
      <xdr:rowOff>28575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400050</xdr:colOff>
      <xdr:row>13</xdr:row>
      <xdr:rowOff>19050</xdr:rowOff>
    </xdr:from>
    <xdr:to>
      <xdr:col>9</xdr:col>
      <xdr:colOff>352425</xdr:colOff>
      <xdr:row>26</xdr:row>
      <xdr:rowOff>195262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619125</xdr:colOff>
      <xdr:row>11</xdr:row>
      <xdr:rowOff>9525</xdr:rowOff>
    </xdr:from>
    <xdr:to>
      <xdr:col>13</xdr:col>
      <xdr:colOff>288924</xdr:colOff>
      <xdr:row>23</xdr:row>
      <xdr:rowOff>147638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23</xdr:col>
      <xdr:colOff>85726</xdr:colOff>
      <xdr:row>8</xdr:row>
      <xdr:rowOff>175533</xdr:rowOff>
    </xdr:from>
    <xdr:to>
      <xdr:col>30</xdr:col>
      <xdr:colOff>66676</xdr:colOff>
      <xdr:row>27</xdr:row>
      <xdr:rowOff>68036</xdr:rowOff>
    </xdr:to>
    <xdr:grpSp>
      <xdr:nvGrpSpPr>
        <xdr:cNvPr id="30" name="Gruppo 29">
          <a:extLst>
            <a:ext uri="{FF2B5EF4-FFF2-40B4-BE49-F238E27FC236}">
              <a16:creationId xmlns:a16="http://schemas.microsoft.com/office/drawing/2014/main" id="{1363A67B-72D1-4732-A28C-A767BEB2DF90}"/>
            </a:ext>
          </a:extLst>
        </xdr:cNvPr>
        <xdr:cNvGrpSpPr/>
      </xdr:nvGrpSpPr>
      <xdr:grpSpPr>
        <a:xfrm>
          <a:off x="16721819" y="1895476"/>
          <a:ext cx="4629150" cy="3792310"/>
          <a:chOff x="0" y="0"/>
          <a:chExt cx="4267200" cy="4146550"/>
        </a:xfrm>
      </xdr:grpSpPr>
      <xdr:grpSp>
        <xdr:nvGrpSpPr>
          <xdr:cNvPr id="31" name="Gruppo 30">
            <a:extLst>
              <a:ext uri="{FF2B5EF4-FFF2-40B4-BE49-F238E27FC236}">
                <a16:creationId xmlns:a16="http://schemas.microsoft.com/office/drawing/2014/main" id="{5F431817-8350-4882-BA72-13A3A9FF8610}"/>
              </a:ext>
            </a:extLst>
          </xdr:cNvPr>
          <xdr:cNvGrpSpPr/>
        </xdr:nvGrpSpPr>
        <xdr:grpSpPr>
          <a:xfrm>
            <a:off x="340734" y="190500"/>
            <a:ext cx="3480261" cy="3754755"/>
            <a:chOff x="61334" y="0"/>
            <a:chExt cx="3480261" cy="3754755"/>
          </a:xfrm>
        </xdr:grpSpPr>
        <xdr:grpSp>
          <xdr:nvGrpSpPr>
            <xdr:cNvPr id="43" name="Gruppo 42">
              <a:extLst>
                <a:ext uri="{FF2B5EF4-FFF2-40B4-BE49-F238E27FC236}">
                  <a16:creationId xmlns:a16="http://schemas.microsoft.com/office/drawing/2014/main" id="{3E28BEB8-2823-4AAF-946A-974C0A4BA4E0}"/>
                </a:ext>
              </a:extLst>
            </xdr:cNvPr>
            <xdr:cNvGrpSpPr/>
          </xdr:nvGrpSpPr>
          <xdr:grpSpPr>
            <a:xfrm>
              <a:off x="61334" y="0"/>
              <a:ext cx="3480261" cy="3754755"/>
              <a:chOff x="61334" y="0"/>
              <a:chExt cx="3480261" cy="3754755"/>
            </a:xfrm>
          </xdr:grpSpPr>
          <xdr:cxnSp macro="">
            <xdr:nvCxnSpPr>
              <xdr:cNvPr id="48" name="Connettore diritto 47">
                <a:extLst>
                  <a:ext uri="{FF2B5EF4-FFF2-40B4-BE49-F238E27FC236}">
                    <a16:creationId xmlns:a16="http://schemas.microsoft.com/office/drawing/2014/main" id="{40201020-90D1-40A5-A940-BE71C9855424}"/>
                  </a:ext>
                </a:extLst>
              </xdr:cNvPr>
              <xdr:cNvCxnSpPr/>
            </xdr:nvCxnSpPr>
            <xdr:spPr>
              <a:xfrm flipH="1">
                <a:off x="61334" y="4974"/>
                <a:ext cx="3477332" cy="931748"/>
              </a:xfrm>
              <a:prstGeom prst="line">
                <a:avLst/>
              </a:prstGeom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49" name="Connettore diritto 48">
                <a:extLst>
                  <a:ext uri="{FF2B5EF4-FFF2-40B4-BE49-F238E27FC236}">
                    <a16:creationId xmlns:a16="http://schemas.microsoft.com/office/drawing/2014/main" id="{9A55CEC2-5939-4990-9C0F-33DB87FE5867}"/>
                  </a:ext>
                </a:extLst>
              </xdr:cNvPr>
              <xdr:cNvCxnSpPr/>
            </xdr:nvCxnSpPr>
            <xdr:spPr>
              <a:xfrm>
                <a:off x="3541595" y="0"/>
                <a:ext cx="0" cy="3754755"/>
              </a:xfrm>
              <a:prstGeom prst="line">
                <a:avLst/>
              </a:prstGeom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50" name="Connettore diritto 49">
                <a:extLst>
                  <a:ext uri="{FF2B5EF4-FFF2-40B4-BE49-F238E27FC236}">
                    <a16:creationId xmlns:a16="http://schemas.microsoft.com/office/drawing/2014/main" id="{AC36C70C-C803-4226-85AC-8657804F53F5}"/>
                  </a:ext>
                </a:extLst>
              </xdr:cNvPr>
              <xdr:cNvCxnSpPr/>
            </xdr:nvCxnSpPr>
            <xdr:spPr>
              <a:xfrm>
                <a:off x="61415" y="928048"/>
                <a:ext cx="0" cy="2818765"/>
              </a:xfrm>
              <a:prstGeom prst="line">
                <a:avLst/>
              </a:prstGeom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51" name="Connettore diritto 50">
                <a:extLst>
                  <a:ext uri="{FF2B5EF4-FFF2-40B4-BE49-F238E27FC236}">
                    <a16:creationId xmlns:a16="http://schemas.microsoft.com/office/drawing/2014/main" id="{B45FBADE-9F20-44E9-9E08-6E4F1C88EA2B}"/>
                  </a:ext>
                </a:extLst>
              </xdr:cNvPr>
              <xdr:cNvCxnSpPr/>
            </xdr:nvCxnSpPr>
            <xdr:spPr>
              <a:xfrm>
                <a:off x="61415" y="941696"/>
                <a:ext cx="3477260" cy="0"/>
              </a:xfrm>
              <a:prstGeom prst="line">
                <a:avLst/>
              </a:prstGeom>
              <a:ln w="9525" cap="flat" cmpd="sng" algn="ctr">
                <a:solidFill>
                  <a:schemeClr val="accent1"/>
                </a:solidFill>
                <a:prstDash val="dash"/>
                <a:round/>
                <a:headEnd type="none" w="med" len="med"/>
                <a:tailEnd type="none" w="med" len="med"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</xdr:cxnSp>
          <xdr:cxnSp macro="">
            <xdr:nvCxnSpPr>
              <xdr:cNvPr id="52" name="Connettore diritto 51">
                <a:extLst>
                  <a:ext uri="{FF2B5EF4-FFF2-40B4-BE49-F238E27FC236}">
                    <a16:creationId xmlns:a16="http://schemas.microsoft.com/office/drawing/2014/main" id="{DB2DB2CB-A6A5-43CE-B147-F9A1D879DBD9}"/>
                  </a:ext>
                </a:extLst>
              </xdr:cNvPr>
              <xdr:cNvCxnSpPr/>
            </xdr:nvCxnSpPr>
            <xdr:spPr>
              <a:xfrm>
                <a:off x="61415" y="3753134"/>
                <a:ext cx="3477260" cy="0"/>
              </a:xfrm>
              <a:prstGeom prst="line">
                <a:avLst/>
              </a:prstGeom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44" name="Gruppo 43">
              <a:extLst>
                <a:ext uri="{FF2B5EF4-FFF2-40B4-BE49-F238E27FC236}">
                  <a16:creationId xmlns:a16="http://schemas.microsoft.com/office/drawing/2014/main" id="{CA82EFBA-F3D5-4DCB-89A8-5F87DD184566}"/>
                </a:ext>
              </a:extLst>
            </xdr:cNvPr>
            <xdr:cNvGrpSpPr/>
          </xdr:nvGrpSpPr>
          <xdr:grpSpPr>
            <a:xfrm>
              <a:off x="1113351" y="269563"/>
              <a:ext cx="1393186" cy="381856"/>
              <a:chOff x="24527" y="0"/>
              <a:chExt cx="1393186" cy="381856"/>
            </a:xfrm>
          </xdr:grpSpPr>
          <xdr:cxnSp macro="">
            <xdr:nvCxnSpPr>
              <xdr:cNvPr id="45" name="Connettore diritto 44">
                <a:extLst>
                  <a:ext uri="{FF2B5EF4-FFF2-40B4-BE49-F238E27FC236}">
                    <a16:creationId xmlns:a16="http://schemas.microsoft.com/office/drawing/2014/main" id="{1604D362-BCEF-47DD-B085-C90AF1CC0C54}"/>
                  </a:ext>
                </a:extLst>
              </xdr:cNvPr>
              <xdr:cNvCxnSpPr/>
            </xdr:nvCxnSpPr>
            <xdr:spPr>
              <a:xfrm flipH="1">
                <a:off x="24527" y="9274"/>
                <a:ext cx="1390493" cy="372582"/>
              </a:xfrm>
              <a:prstGeom prst="line">
                <a:avLst/>
              </a:prstGeom>
              <a:effectLst/>
            </xdr:spPr>
            <xdr:style>
              <a:lnRef idx="2">
                <a:schemeClr val="dk1"/>
              </a:lnRef>
              <a:fillRef idx="0">
                <a:schemeClr val="dk1"/>
              </a:fillRef>
              <a:effectRef idx="1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46" name="Connettore diritto 45">
                <a:extLst>
                  <a:ext uri="{FF2B5EF4-FFF2-40B4-BE49-F238E27FC236}">
                    <a16:creationId xmlns:a16="http://schemas.microsoft.com/office/drawing/2014/main" id="{CBECC0D2-D5FF-4D06-B945-C35380EC74D7}"/>
                  </a:ext>
                </a:extLst>
              </xdr:cNvPr>
              <xdr:cNvCxnSpPr/>
            </xdr:nvCxnSpPr>
            <xdr:spPr>
              <a:xfrm>
                <a:off x="1405956" y="0"/>
                <a:ext cx="0" cy="374400"/>
              </a:xfrm>
              <a:prstGeom prst="line">
                <a:avLst/>
              </a:prstGeom>
              <a:ln w="22225"/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47" name="Connettore diritto 46">
                <a:extLst>
                  <a:ext uri="{FF2B5EF4-FFF2-40B4-BE49-F238E27FC236}">
                    <a16:creationId xmlns:a16="http://schemas.microsoft.com/office/drawing/2014/main" id="{0905C3D2-F5DD-491B-AE36-7AE4469EE206}"/>
                  </a:ext>
                </a:extLst>
              </xdr:cNvPr>
              <xdr:cNvCxnSpPr/>
            </xdr:nvCxnSpPr>
            <xdr:spPr>
              <a:xfrm>
                <a:off x="31713" y="380559"/>
                <a:ext cx="1386000" cy="0"/>
              </a:xfrm>
              <a:prstGeom prst="line">
                <a:avLst/>
              </a:prstGeom>
              <a:ln w="22225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</xdr:grpSp>
      <xdr:grpSp>
        <xdr:nvGrpSpPr>
          <xdr:cNvPr id="32" name="Gruppo 31">
            <a:extLst>
              <a:ext uri="{FF2B5EF4-FFF2-40B4-BE49-F238E27FC236}">
                <a16:creationId xmlns:a16="http://schemas.microsoft.com/office/drawing/2014/main" id="{BAF0016E-992B-495E-8FC1-97BF92736015}"/>
              </a:ext>
            </a:extLst>
          </xdr:cNvPr>
          <xdr:cNvGrpSpPr/>
        </xdr:nvGrpSpPr>
        <xdr:grpSpPr>
          <a:xfrm>
            <a:off x="0" y="0"/>
            <a:ext cx="4267200" cy="4146550"/>
            <a:chOff x="0" y="0"/>
            <a:chExt cx="4267200" cy="4146550"/>
          </a:xfrm>
        </xdr:grpSpPr>
        <xdr:sp macro="" textlink="">
          <xdr:nvSpPr>
            <xdr:cNvPr id="33" name="Casella di testo 13">
              <a:extLst>
                <a:ext uri="{FF2B5EF4-FFF2-40B4-BE49-F238E27FC236}">
                  <a16:creationId xmlns:a16="http://schemas.microsoft.com/office/drawing/2014/main" id="{47D68934-664C-48C5-A8E1-727AD4605168}"/>
                </a:ext>
              </a:extLst>
            </xdr:cNvPr>
            <xdr:cNvSpPr txBox="1"/>
          </xdr:nvSpPr>
          <xdr:spPr>
            <a:xfrm>
              <a:off x="0" y="2292350"/>
              <a:ext cx="488950" cy="450850"/>
            </a:xfrm>
            <a:prstGeom prst="rect">
              <a:avLst/>
            </a:prstGeom>
            <a:noFill/>
            <a:ln w="6350">
              <a:noFill/>
            </a:ln>
          </xdr:spPr>
          <xdr:txBody>
            <a:bodyPr rot="0" spcFirstLastPara="0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it-IT" sz="1400">
                  <a:solidFill>
                    <a:srgbClr val="1F4E79"/>
                  </a:solidFill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h</a:t>
              </a:r>
              <a:r>
                <a:rPr lang="it-IT" sz="1400" baseline="-25000">
                  <a:solidFill>
                    <a:srgbClr val="1F4E79"/>
                  </a:solidFill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2</a:t>
              </a:r>
              <a:endParaRPr lang="it-IT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</xdr:txBody>
        </xdr:sp>
        <xdr:sp macro="" textlink="">
          <xdr:nvSpPr>
            <xdr:cNvPr id="34" name="Casella di testo 14">
              <a:extLst>
                <a:ext uri="{FF2B5EF4-FFF2-40B4-BE49-F238E27FC236}">
                  <a16:creationId xmlns:a16="http://schemas.microsoft.com/office/drawing/2014/main" id="{CB682BFA-2640-46B1-9E52-7AA0DF3E74DC}"/>
                </a:ext>
              </a:extLst>
            </xdr:cNvPr>
            <xdr:cNvSpPr txBox="1"/>
          </xdr:nvSpPr>
          <xdr:spPr>
            <a:xfrm>
              <a:off x="3778250" y="2228850"/>
              <a:ext cx="488950" cy="450850"/>
            </a:xfrm>
            <a:prstGeom prst="rect">
              <a:avLst/>
            </a:prstGeom>
            <a:noFill/>
            <a:ln w="6350">
              <a:noFill/>
            </a:ln>
          </xdr:spPr>
          <xdr:txBody>
            <a:bodyPr rot="0" spcFirstLastPara="0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it-IT" sz="1400">
                  <a:solidFill>
                    <a:srgbClr val="1F4E79"/>
                  </a:solidFill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h</a:t>
              </a:r>
              <a:r>
                <a:rPr lang="it-IT" sz="1400" baseline="-25000">
                  <a:solidFill>
                    <a:srgbClr val="1F4E79"/>
                  </a:solidFill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1</a:t>
              </a:r>
              <a:endParaRPr lang="it-IT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</xdr:txBody>
        </xdr:sp>
        <xdr:sp macro="" textlink="">
          <xdr:nvSpPr>
            <xdr:cNvPr id="35" name="Casella di testo 15">
              <a:extLst>
                <a:ext uri="{FF2B5EF4-FFF2-40B4-BE49-F238E27FC236}">
                  <a16:creationId xmlns:a16="http://schemas.microsoft.com/office/drawing/2014/main" id="{E098AA59-A1DC-4F3E-A6FD-0DD8E7FC8423}"/>
                </a:ext>
              </a:extLst>
            </xdr:cNvPr>
            <xdr:cNvSpPr txBox="1"/>
          </xdr:nvSpPr>
          <xdr:spPr>
            <a:xfrm>
              <a:off x="1930400" y="361950"/>
              <a:ext cx="514350" cy="336550"/>
            </a:xfrm>
            <a:prstGeom prst="rect">
              <a:avLst/>
            </a:prstGeom>
            <a:noFill/>
            <a:ln w="6350">
              <a:noFill/>
            </a:ln>
          </xdr:spPr>
          <xdr:txBody>
            <a:bodyPr rot="0" spcFirstLastPara="0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it-IT" sz="14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  <a:sym typeface="Symbol" panose="05050102010706020507" pitchFamily="18" charset="2"/>
                </a:rPr>
                <a:t></a:t>
              </a:r>
              <a:r>
                <a:rPr lang="it-IT" sz="14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s</a:t>
              </a:r>
              <a:endParaRPr lang="it-IT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</xdr:txBody>
        </xdr:sp>
        <xdr:sp macro="" textlink="">
          <xdr:nvSpPr>
            <xdr:cNvPr id="36" name="Casella di testo 16">
              <a:extLst>
                <a:ext uri="{FF2B5EF4-FFF2-40B4-BE49-F238E27FC236}">
                  <a16:creationId xmlns:a16="http://schemas.microsoft.com/office/drawing/2014/main" id="{1EADA85A-3B66-4B1F-8ED4-1DB820BFF5C9}"/>
                </a:ext>
              </a:extLst>
            </xdr:cNvPr>
            <xdr:cNvSpPr txBox="1"/>
          </xdr:nvSpPr>
          <xdr:spPr>
            <a:xfrm>
              <a:off x="1949450" y="755650"/>
              <a:ext cx="514350" cy="336550"/>
            </a:xfrm>
            <a:prstGeom prst="rect">
              <a:avLst/>
            </a:prstGeom>
            <a:noFill/>
            <a:ln w="6350">
              <a:noFill/>
            </a:ln>
          </xdr:spPr>
          <xdr:txBody>
            <a:bodyPr rot="0" spcFirstLastPara="0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it-IT" sz="14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  <a:sym typeface="Symbol" panose="05050102010706020507" pitchFamily="18" charset="2"/>
                </a:rPr>
                <a:t></a:t>
              </a:r>
              <a:r>
                <a:rPr lang="it-IT" sz="14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b</a:t>
              </a:r>
              <a:endParaRPr lang="it-IT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</xdr:txBody>
        </xdr:sp>
        <xdr:sp macro="" textlink="">
          <xdr:nvSpPr>
            <xdr:cNvPr id="37" name="Casella di testo 17">
              <a:extLst>
                <a:ext uri="{FF2B5EF4-FFF2-40B4-BE49-F238E27FC236}">
                  <a16:creationId xmlns:a16="http://schemas.microsoft.com/office/drawing/2014/main" id="{B57E66B8-B0D9-4586-8F32-D8544A982B85}"/>
                </a:ext>
              </a:extLst>
            </xdr:cNvPr>
            <xdr:cNvSpPr txBox="1"/>
          </xdr:nvSpPr>
          <xdr:spPr>
            <a:xfrm>
              <a:off x="2705100" y="476250"/>
              <a:ext cx="514350" cy="336550"/>
            </a:xfrm>
            <a:prstGeom prst="rect">
              <a:avLst/>
            </a:prstGeom>
            <a:noFill/>
            <a:ln w="6350">
              <a:noFill/>
            </a:ln>
          </xdr:spPr>
          <xdr:txBody>
            <a:bodyPr rot="0" spcFirstLastPara="0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it-IT" sz="14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  <a:sym typeface="Symbol" panose="05050102010706020507" pitchFamily="18" charset="2"/>
                </a:rPr>
                <a:t></a:t>
              </a:r>
              <a:r>
                <a:rPr lang="it-IT" sz="14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h</a:t>
              </a:r>
              <a:endParaRPr lang="it-IT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</xdr:txBody>
        </xdr:sp>
        <xdr:sp macro="" textlink="">
          <xdr:nvSpPr>
            <xdr:cNvPr id="38" name="Casella di testo 18">
              <a:extLst>
                <a:ext uri="{FF2B5EF4-FFF2-40B4-BE49-F238E27FC236}">
                  <a16:creationId xmlns:a16="http://schemas.microsoft.com/office/drawing/2014/main" id="{579E2BDB-F419-4971-AFD2-25D4772884BD}"/>
                </a:ext>
              </a:extLst>
            </xdr:cNvPr>
            <xdr:cNvSpPr txBox="1"/>
          </xdr:nvSpPr>
          <xdr:spPr>
            <a:xfrm>
              <a:off x="107950" y="971550"/>
              <a:ext cx="292100" cy="342900"/>
            </a:xfrm>
            <a:prstGeom prst="rect">
              <a:avLst/>
            </a:prstGeom>
            <a:noFill/>
            <a:ln w="6350">
              <a:noFill/>
            </a:ln>
          </xdr:spPr>
          <xdr:txBody>
            <a:bodyPr rot="0" spcFirstLastPara="0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it-IT" sz="1200">
                  <a:solidFill>
                    <a:srgbClr val="0070C0"/>
                  </a:solidFill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A</a:t>
              </a:r>
              <a:endParaRPr lang="it-IT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</xdr:txBody>
        </xdr:sp>
        <xdr:sp macro="" textlink="">
          <xdr:nvSpPr>
            <xdr:cNvPr id="39" name="Casella di testo 19">
              <a:extLst>
                <a:ext uri="{FF2B5EF4-FFF2-40B4-BE49-F238E27FC236}">
                  <a16:creationId xmlns:a16="http://schemas.microsoft.com/office/drawing/2014/main" id="{02D9664F-FF7B-40E8-BE3A-E2E7DEFAE46E}"/>
                </a:ext>
              </a:extLst>
            </xdr:cNvPr>
            <xdr:cNvSpPr txBox="1"/>
          </xdr:nvSpPr>
          <xdr:spPr>
            <a:xfrm>
              <a:off x="120650" y="3797300"/>
              <a:ext cx="292100" cy="342900"/>
            </a:xfrm>
            <a:prstGeom prst="rect">
              <a:avLst/>
            </a:prstGeom>
            <a:noFill/>
            <a:ln w="6350">
              <a:noFill/>
            </a:ln>
          </xdr:spPr>
          <xdr:txBody>
            <a:bodyPr rot="0" spcFirstLastPara="0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it-IT" sz="1200">
                  <a:solidFill>
                    <a:srgbClr val="0070C0"/>
                  </a:solidFill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D</a:t>
              </a:r>
              <a:endParaRPr lang="it-IT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</xdr:txBody>
        </xdr:sp>
        <xdr:sp macro="" textlink="">
          <xdr:nvSpPr>
            <xdr:cNvPr id="40" name="Casella di testo 20">
              <a:extLst>
                <a:ext uri="{FF2B5EF4-FFF2-40B4-BE49-F238E27FC236}">
                  <a16:creationId xmlns:a16="http://schemas.microsoft.com/office/drawing/2014/main" id="{4E99823F-90E4-4D71-A9FF-C5A56B8A6C95}"/>
                </a:ext>
              </a:extLst>
            </xdr:cNvPr>
            <xdr:cNvSpPr txBox="1"/>
          </xdr:nvSpPr>
          <xdr:spPr>
            <a:xfrm>
              <a:off x="3765550" y="3803650"/>
              <a:ext cx="292100" cy="342900"/>
            </a:xfrm>
            <a:prstGeom prst="rect">
              <a:avLst/>
            </a:prstGeom>
            <a:noFill/>
            <a:ln w="6350">
              <a:noFill/>
            </a:ln>
          </xdr:spPr>
          <xdr:txBody>
            <a:bodyPr rot="0" spcFirstLastPara="0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it-IT" sz="1200">
                  <a:solidFill>
                    <a:srgbClr val="0070C0"/>
                  </a:solidFill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C</a:t>
              </a:r>
              <a:endParaRPr lang="it-IT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</xdr:txBody>
        </xdr:sp>
        <xdr:sp macro="" textlink="">
          <xdr:nvSpPr>
            <xdr:cNvPr id="41" name="Casella di testo 21">
              <a:extLst>
                <a:ext uri="{FF2B5EF4-FFF2-40B4-BE49-F238E27FC236}">
                  <a16:creationId xmlns:a16="http://schemas.microsoft.com/office/drawing/2014/main" id="{A05C710A-EB8E-48B9-A865-EACD359E2E67}"/>
                </a:ext>
              </a:extLst>
            </xdr:cNvPr>
            <xdr:cNvSpPr txBox="1"/>
          </xdr:nvSpPr>
          <xdr:spPr>
            <a:xfrm>
              <a:off x="3771900" y="958850"/>
              <a:ext cx="292100" cy="342900"/>
            </a:xfrm>
            <a:prstGeom prst="rect">
              <a:avLst/>
            </a:prstGeom>
            <a:noFill/>
            <a:ln w="6350">
              <a:noFill/>
            </a:ln>
          </xdr:spPr>
          <xdr:txBody>
            <a:bodyPr rot="0" spcFirstLastPara="0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it-IT" sz="1200">
                  <a:solidFill>
                    <a:srgbClr val="0070C0"/>
                  </a:solidFill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H</a:t>
              </a:r>
              <a:endParaRPr lang="it-IT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</xdr:txBody>
        </xdr:sp>
        <xdr:sp macro="" textlink="">
          <xdr:nvSpPr>
            <xdr:cNvPr id="42" name="Casella di testo 22">
              <a:extLst>
                <a:ext uri="{FF2B5EF4-FFF2-40B4-BE49-F238E27FC236}">
                  <a16:creationId xmlns:a16="http://schemas.microsoft.com/office/drawing/2014/main" id="{0DF515B9-894D-4463-8B78-CCD430BE4475}"/>
                </a:ext>
              </a:extLst>
            </xdr:cNvPr>
            <xdr:cNvSpPr txBox="1"/>
          </xdr:nvSpPr>
          <xdr:spPr>
            <a:xfrm>
              <a:off x="3771900" y="0"/>
              <a:ext cx="292100" cy="342900"/>
            </a:xfrm>
            <a:prstGeom prst="rect">
              <a:avLst/>
            </a:prstGeom>
            <a:noFill/>
            <a:ln w="6350">
              <a:noFill/>
            </a:ln>
          </xdr:spPr>
          <xdr:txBody>
            <a:bodyPr rot="0" spcFirstLastPara="0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it-IT" sz="1200">
                  <a:solidFill>
                    <a:srgbClr val="0070C0"/>
                  </a:solidFill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B</a:t>
              </a:r>
              <a:endParaRPr lang="it-IT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49"/>
  <sheetViews>
    <sheetView tabSelected="1" zoomScale="140" zoomScaleNormal="140" workbookViewId="0">
      <selection activeCell="AE17" sqref="AE17"/>
    </sheetView>
  </sheetViews>
  <sheetFormatPr defaultColWidth="9.15625" defaultRowHeight="15.6"/>
  <cols>
    <col min="1" max="1" width="11.68359375" style="11" bestFit="1" customWidth="1"/>
    <col min="2" max="2" width="6.578125" style="2" bestFit="1" customWidth="1"/>
    <col min="3" max="3" width="9.15625" style="2"/>
    <col min="4" max="4" width="5.41796875" style="2" customWidth="1"/>
    <col min="5" max="5" width="10.578125" style="2" customWidth="1"/>
    <col min="6" max="6" width="11.41796875" style="2" customWidth="1"/>
    <col min="7" max="7" width="11.83984375" style="2" customWidth="1"/>
    <col min="8" max="8" width="11.68359375" style="2" customWidth="1"/>
    <col min="9" max="9" width="13.26171875" style="2" customWidth="1"/>
    <col min="10" max="10" width="6.68359375" style="2" customWidth="1"/>
    <col min="11" max="11" width="11.15625" style="2" customWidth="1"/>
    <col min="12" max="13" width="13.26171875" style="2" customWidth="1"/>
    <col min="14" max="14" width="9.15625" style="2"/>
    <col min="15" max="15" width="4.578125" style="2" customWidth="1"/>
    <col min="16" max="16" width="12.578125" style="2" customWidth="1"/>
    <col min="17" max="18" width="12.41796875" style="2" customWidth="1"/>
    <col min="19" max="19" width="12.68359375" style="2" customWidth="1"/>
    <col min="20" max="22" width="9.15625" style="2"/>
    <col min="23" max="23" width="2.41796875" style="2" customWidth="1"/>
    <col min="24" max="16384" width="9.15625" style="2"/>
  </cols>
  <sheetData>
    <row r="1" spans="1:39" ht="18.3">
      <c r="A1" s="74" t="s">
        <v>0</v>
      </c>
      <c r="B1" s="74"/>
      <c r="C1" s="74"/>
      <c r="D1" s="74"/>
      <c r="E1" s="74"/>
      <c r="F1" s="74"/>
      <c r="G1" s="74"/>
      <c r="H1" s="74"/>
      <c r="I1" s="74"/>
      <c r="J1" s="15"/>
      <c r="K1" s="15"/>
      <c r="L1" s="15"/>
      <c r="M1" s="15"/>
    </row>
    <row r="2" spans="1:39" ht="15.9" thickBot="1">
      <c r="A2" s="75" t="s">
        <v>12</v>
      </c>
      <c r="B2" s="75"/>
    </row>
    <row r="3" spans="1:39" ht="19.5" thickBot="1">
      <c r="A3" s="10" t="s">
        <v>1</v>
      </c>
      <c r="B3" s="3" t="s">
        <v>2</v>
      </c>
      <c r="D3" s="28" t="s">
        <v>3</v>
      </c>
      <c r="E3" s="29" t="s">
        <v>4</v>
      </c>
      <c r="F3" s="29" t="s">
        <v>5</v>
      </c>
      <c r="G3" s="29" t="s">
        <v>6</v>
      </c>
      <c r="H3" s="29" t="s">
        <v>7</v>
      </c>
      <c r="I3" s="30" t="s">
        <v>8</v>
      </c>
      <c r="J3" s="19"/>
      <c r="K3" s="29" t="s">
        <v>7</v>
      </c>
      <c r="L3" s="13" t="s">
        <v>13</v>
      </c>
      <c r="M3" s="14" t="s">
        <v>28</v>
      </c>
      <c r="O3" s="4" t="s">
        <v>3</v>
      </c>
      <c r="P3" s="5" t="s">
        <v>9</v>
      </c>
      <c r="Q3" s="5" t="s">
        <v>10</v>
      </c>
      <c r="R3" s="5" t="s">
        <v>7</v>
      </c>
      <c r="S3" s="5" t="s">
        <v>11</v>
      </c>
      <c r="U3"/>
      <c r="V3" s="42" t="s">
        <v>14</v>
      </c>
      <c r="W3"/>
      <c r="X3"/>
      <c r="Y3"/>
      <c r="Z3"/>
      <c r="AA3"/>
      <c r="AB3"/>
      <c r="AC3"/>
    </row>
    <row r="4" spans="1:39" ht="17.100000000000001" thickBot="1">
      <c r="A4" s="69">
        <v>0.2</v>
      </c>
      <c r="B4" s="1">
        <v>0.6</v>
      </c>
      <c r="D4" s="31">
        <v>0</v>
      </c>
      <c r="E4" s="20">
        <v>0</v>
      </c>
      <c r="F4" s="27">
        <v>0</v>
      </c>
      <c r="G4" s="27">
        <v>0</v>
      </c>
      <c r="H4" s="27">
        <v>0</v>
      </c>
      <c r="I4" s="32">
        <v>0</v>
      </c>
      <c r="J4" s="20"/>
      <c r="K4" s="18">
        <v>0.3</v>
      </c>
      <c r="L4" s="22">
        <f>2*H6/E6^2</f>
        <v>0.98619329388560184</v>
      </c>
      <c r="M4" s="24">
        <f>(I7/H7+2*G7/E7)*L4</f>
        <v>0.23448319274833199</v>
      </c>
      <c r="O4" s="4">
        <v>0</v>
      </c>
      <c r="P4" s="6">
        <v>0</v>
      </c>
      <c r="Q4" s="7">
        <v>0</v>
      </c>
      <c r="R4" s="6">
        <v>0</v>
      </c>
      <c r="S4" s="7">
        <v>0</v>
      </c>
      <c r="U4" s="43" t="s">
        <v>18</v>
      </c>
      <c r="V4" s="45">
        <f>AA4</f>
        <v>0.46996110391298163</v>
      </c>
      <c r="W4" t="s">
        <v>17</v>
      </c>
      <c r="X4">
        <f>AA5</f>
        <v>4.4689153730134972E-3</v>
      </c>
      <c r="Y4" t="s">
        <v>19</v>
      </c>
      <c r="Z4"/>
      <c r="AA4">
        <f t="array" ref="AA4:AC8">LINEST(R4:R9,P4:P9,0,1)</f>
        <v>0.46996110391298163</v>
      </c>
      <c r="AB4">
        <v>0</v>
      </c>
      <c r="AC4" t="e">
        <v>#N/A</v>
      </c>
    </row>
    <row r="5" spans="1:39" ht="15.9" thickBot="1">
      <c r="A5" s="72"/>
      <c r="B5" s="1">
        <v>0.6</v>
      </c>
      <c r="D5" s="33">
        <v>1</v>
      </c>
      <c r="E5" s="4">
        <f>AVERAGE(B4:B8)</f>
        <v>0.6</v>
      </c>
      <c r="F5" s="8">
        <f>_xlfn.STDEV.S(B4:B8)/SQRT(5)</f>
        <v>0</v>
      </c>
      <c r="G5" s="4">
        <v>0.1</v>
      </c>
      <c r="H5" s="6">
        <v>0.2</v>
      </c>
      <c r="I5" s="34">
        <v>0.01</v>
      </c>
      <c r="J5" s="20"/>
      <c r="K5" s="18">
        <v>0.4</v>
      </c>
      <c r="L5" s="22">
        <f t="shared" ref="L5:L8" si="0">2*H7/E7^2</f>
        <v>0.90538705296514299</v>
      </c>
      <c r="M5" s="24">
        <f>(I8/H8+2*G8/E8)*L5</f>
        <v>0.19222063586029189</v>
      </c>
      <c r="O5" s="4">
        <v>1</v>
      </c>
      <c r="P5" s="6">
        <f>E6^2</f>
        <v>0.60839999999999983</v>
      </c>
      <c r="Q5" s="9">
        <f>2*E6*G6</f>
        <v>0.156</v>
      </c>
      <c r="R5" s="6">
        <v>0.3</v>
      </c>
      <c r="S5" s="6">
        <v>0.01</v>
      </c>
      <c r="U5"/>
      <c r="V5"/>
      <c r="W5"/>
      <c r="X5"/>
      <c r="Y5"/>
      <c r="Z5"/>
      <c r="AA5">
        <v>4.4689153730134972E-3</v>
      </c>
      <c r="AB5" t="e">
        <v>#N/A</v>
      </c>
      <c r="AC5" t="e">
        <v>#N/A</v>
      </c>
    </row>
    <row r="6" spans="1:39" ht="15.9" thickBot="1">
      <c r="A6" s="72"/>
      <c r="B6" s="1">
        <v>0.6</v>
      </c>
      <c r="D6" s="35">
        <v>2</v>
      </c>
      <c r="E6" s="16">
        <f>AVERAGE(B9:B13)</f>
        <v>0.77999999999999992</v>
      </c>
      <c r="F6" s="17">
        <f>_xlfn.STDEV.S(B9:B13)/SQRT(5)</f>
        <v>2.0000000000000018E-2</v>
      </c>
      <c r="G6" s="16">
        <v>0.1</v>
      </c>
      <c r="H6" s="18">
        <v>0.3</v>
      </c>
      <c r="I6" s="36">
        <v>0.01</v>
      </c>
      <c r="J6" s="21"/>
      <c r="K6" s="18">
        <v>0.5</v>
      </c>
      <c r="L6" s="22">
        <f t="shared" si="0"/>
        <v>0.92455621301775137</v>
      </c>
      <c r="M6" s="24">
        <f>(I9/H9+2*G9/E9)*L6</f>
        <v>0.18050859397013244</v>
      </c>
      <c r="O6" s="4">
        <v>2</v>
      </c>
      <c r="P6" s="6">
        <f t="shared" ref="P6:P9" si="1">E7^2</f>
        <v>0.88359999999999972</v>
      </c>
      <c r="Q6" s="9">
        <f t="shared" ref="Q6:Q9" si="2">2*E7*G7</f>
        <v>0.18799999999999997</v>
      </c>
      <c r="R6" s="6">
        <v>0.4</v>
      </c>
      <c r="S6" s="6">
        <v>0.01</v>
      </c>
      <c r="U6" t="s">
        <v>15</v>
      </c>
      <c r="V6"/>
      <c r="W6"/>
      <c r="X6"/>
      <c r="Y6"/>
      <c r="Z6"/>
      <c r="AA6">
        <v>0.99954808773575277</v>
      </c>
      <c r="AB6">
        <v>1.1046099372483315E-2</v>
      </c>
      <c r="AC6" t="e">
        <v>#N/A</v>
      </c>
    </row>
    <row r="7" spans="1:39" ht="17.100000000000001" thickBot="1">
      <c r="A7" s="72"/>
      <c r="B7" s="1">
        <v>0.6</v>
      </c>
      <c r="D7" s="35">
        <v>3</v>
      </c>
      <c r="E7" s="18">
        <f>AVERAGE(B14:B18)</f>
        <v>0.93999999999999984</v>
      </c>
      <c r="F7" s="17">
        <f>_xlfn.STDEV.S(B14:B18)/SQRT(5)</f>
        <v>2.4494897427831775E-2</v>
      </c>
      <c r="G7" s="16">
        <v>0.1</v>
      </c>
      <c r="H7" s="18">
        <v>0.4</v>
      </c>
      <c r="I7" s="36">
        <v>0.01</v>
      </c>
      <c r="J7" s="21"/>
      <c r="K7" s="18">
        <v>0.6</v>
      </c>
      <c r="L7" s="22">
        <f t="shared" si="0"/>
        <v>0.95663265306122469</v>
      </c>
      <c r="M7" s="24">
        <f>(I10/H10+2*G10/E10)*L7</f>
        <v>0.17049120585002153</v>
      </c>
      <c r="O7" s="4">
        <v>3</v>
      </c>
      <c r="P7" s="6">
        <f t="shared" si="1"/>
        <v>1.0816000000000001</v>
      </c>
      <c r="Q7" s="9">
        <f t="shared" si="2"/>
        <v>0.20800000000000002</v>
      </c>
      <c r="R7" s="6">
        <v>0.5</v>
      </c>
      <c r="S7" s="6">
        <v>0.01</v>
      </c>
      <c r="U7" s="43" t="s">
        <v>16</v>
      </c>
      <c r="V7">
        <f>V4*2</f>
        <v>0.93992220782596325</v>
      </c>
      <c r="W7" t="s">
        <v>17</v>
      </c>
      <c r="X7">
        <f>X4*2</f>
        <v>8.9378307460269944E-3</v>
      </c>
      <c r="Y7" t="s">
        <v>19</v>
      </c>
      <c r="Z7"/>
      <c r="AA7">
        <v>11059.094505883186</v>
      </c>
      <c r="AB7">
        <v>5</v>
      </c>
      <c r="AC7" t="e">
        <v>#N/A</v>
      </c>
    </row>
    <row r="8" spans="1:39" ht="15.9" thickBot="1">
      <c r="A8" s="73"/>
      <c r="B8" s="1">
        <v>0.6</v>
      </c>
      <c r="D8" s="35">
        <v>4</v>
      </c>
      <c r="E8" s="16">
        <f>AVERAGE(B19:B23)</f>
        <v>1.04</v>
      </c>
      <c r="F8" s="17">
        <f>_xlfn.STDEV.S(B19:B23)/SQRT(5)</f>
        <v>2.4494897427831803E-2</v>
      </c>
      <c r="G8" s="16">
        <v>0.1</v>
      </c>
      <c r="H8" s="18">
        <v>0.5</v>
      </c>
      <c r="I8" s="36">
        <v>0.01</v>
      </c>
      <c r="J8" s="21"/>
      <c r="K8" s="18">
        <v>0.7</v>
      </c>
      <c r="L8" s="22">
        <f t="shared" si="0"/>
        <v>0.94060736361193198</v>
      </c>
      <c r="M8" s="26">
        <f>(I11/H11+2*G11/E11)*L8</f>
        <v>0.14613007256113947</v>
      </c>
      <c r="O8" s="4">
        <v>4</v>
      </c>
      <c r="P8" s="6">
        <f t="shared" si="1"/>
        <v>1.2543999999999997</v>
      </c>
      <c r="Q8" s="9">
        <f t="shared" si="2"/>
        <v>0.22399999999999998</v>
      </c>
      <c r="R8" s="6">
        <v>0.6</v>
      </c>
      <c r="S8" s="6">
        <v>0.01</v>
      </c>
      <c r="U8"/>
      <c r="V8"/>
      <c r="W8"/>
      <c r="X8"/>
      <c r="Y8"/>
      <c r="Z8"/>
      <c r="AA8">
        <v>1.3493899184432661</v>
      </c>
      <c r="AB8">
        <v>6.1008155673388149E-4</v>
      </c>
      <c r="AC8" t="e">
        <v>#N/A</v>
      </c>
    </row>
    <row r="9" spans="1:39">
      <c r="A9" s="69">
        <v>0.3</v>
      </c>
      <c r="B9" s="1">
        <v>0.8</v>
      </c>
      <c r="D9" s="35">
        <v>5</v>
      </c>
      <c r="E9" s="16">
        <f>AVERAGE(B24:B28)</f>
        <v>1.1199999999999999</v>
      </c>
      <c r="F9" s="17">
        <f>_xlfn.STDEV.S(B29:B33)/SQRT(5)</f>
        <v>2.0000000000000018E-2</v>
      </c>
      <c r="G9" s="16">
        <v>0.1</v>
      </c>
      <c r="H9" s="18">
        <v>0.6</v>
      </c>
      <c r="I9" s="36">
        <v>0.01</v>
      </c>
      <c r="J9" s="21"/>
      <c r="K9"/>
      <c r="L9" s="23">
        <f>AVERAGE(L4:L8)</f>
        <v>0.9426753153083306</v>
      </c>
      <c r="M9" s="25">
        <f>_xlfn.STDEV.S(L4:L8)/SQRT(6)</f>
        <v>1.2602272508707995E-2</v>
      </c>
      <c r="O9" s="4">
        <v>5</v>
      </c>
      <c r="P9" s="6">
        <f t="shared" si="1"/>
        <v>1.4884000000000004</v>
      </c>
      <c r="Q9" s="9">
        <f t="shared" si="2"/>
        <v>0.24400000000000005</v>
      </c>
      <c r="R9" s="6">
        <v>0.7</v>
      </c>
      <c r="S9" s="6">
        <v>0.01</v>
      </c>
      <c r="U9" t="s">
        <v>27</v>
      </c>
      <c r="V9"/>
      <c r="W9"/>
      <c r="X9"/>
      <c r="Y9"/>
      <c r="Z9"/>
      <c r="AA9"/>
      <c r="AB9"/>
      <c r="AC9"/>
    </row>
    <row r="10" spans="1:39" ht="16.8">
      <c r="A10" s="72"/>
      <c r="B10" s="1">
        <v>0.7</v>
      </c>
      <c r="D10" s="35">
        <v>6</v>
      </c>
      <c r="E10" s="16">
        <f>AVERAGE(B29:B33)</f>
        <v>1.2200000000000002</v>
      </c>
      <c r="F10" s="17">
        <f>_xlfn.STDEV.S(B25:B29)/SQRT(5)</f>
        <v>2.4494897427831751E-2</v>
      </c>
      <c r="G10" s="16">
        <v>0.1</v>
      </c>
      <c r="H10" s="18">
        <v>0.7</v>
      </c>
      <c r="I10" s="36">
        <v>0.01</v>
      </c>
      <c r="J10" s="21"/>
      <c r="U10"/>
      <c r="V10" t="s">
        <v>26</v>
      </c>
      <c r="W10" t="s">
        <v>17</v>
      </c>
      <c r="X10" t="s">
        <v>25</v>
      </c>
      <c r="Y10"/>
      <c r="Z10"/>
      <c r="AA10"/>
      <c r="AB10"/>
      <c r="AC10"/>
    </row>
    <row r="11" spans="1:39">
      <c r="A11" s="72"/>
      <c r="B11" s="1">
        <v>0.8</v>
      </c>
      <c r="D11" s="33">
        <v>7</v>
      </c>
      <c r="E11" s="4">
        <f>AVERAGE(B34:B38)</f>
        <v>1.4</v>
      </c>
      <c r="F11" s="8">
        <f>_xlfn.STDEV.S(B29:B33)/SQRT(5)</f>
        <v>2.0000000000000018E-2</v>
      </c>
      <c r="G11" s="4">
        <v>0.1</v>
      </c>
      <c r="H11" s="6">
        <v>0.8</v>
      </c>
      <c r="I11" s="34">
        <v>0.01</v>
      </c>
      <c r="J11" s="20"/>
      <c r="K11" s="20"/>
      <c r="L11" s="20"/>
      <c r="M11" s="20"/>
      <c r="AE11" s="2" t="s">
        <v>47</v>
      </c>
    </row>
    <row r="12" spans="1:39" ht="15.9" thickBot="1">
      <c r="A12" s="72"/>
      <c r="B12" s="1">
        <v>0.8</v>
      </c>
      <c r="D12" s="37">
        <v>8</v>
      </c>
      <c r="E12" s="38">
        <f>AVERAGE(B39:B43)</f>
        <v>1.6799999999999997</v>
      </c>
      <c r="F12" s="39">
        <f>_xlfn.STDEV.S(B39:B43)/SQRT(5)</f>
        <v>1.9999999999999973E-2</v>
      </c>
      <c r="G12" s="38">
        <v>0.1</v>
      </c>
      <c r="H12" s="40">
        <v>1</v>
      </c>
      <c r="I12" s="41">
        <v>0.01</v>
      </c>
      <c r="J12" s="20"/>
      <c r="K12" s="20"/>
      <c r="L12" s="20"/>
      <c r="M12" s="20"/>
      <c r="AE12" s="2" t="s">
        <v>48</v>
      </c>
    </row>
    <row r="13" spans="1:39">
      <c r="A13" s="73"/>
      <c r="B13" s="12">
        <v>0.8</v>
      </c>
      <c r="AE13" s="2" t="s">
        <v>49</v>
      </c>
    </row>
    <row r="14" spans="1:39" ht="15.9" thickBot="1">
      <c r="A14" s="69">
        <v>0.4</v>
      </c>
      <c r="B14" s="1">
        <v>0.9</v>
      </c>
      <c r="X14" s="59"/>
      <c r="Y14" s="48"/>
      <c r="Z14" s="48"/>
      <c r="AA14" s="48"/>
      <c r="AB14" s="48"/>
    </row>
    <row r="15" spans="1:39" ht="17.399999999999999" thickBot="1">
      <c r="A15" s="72"/>
      <c r="B15" s="12">
        <v>1</v>
      </c>
      <c r="AF15" s="50" t="s">
        <v>38</v>
      </c>
      <c r="AG15" s="13" t="s">
        <v>29</v>
      </c>
      <c r="AH15" s="51" t="s">
        <v>39</v>
      </c>
      <c r="AI15" s="13" t="s">
        <v>30</v>
      </c>
      <c r="AJ15" s="51" t="s">
        <v>31</v>
      </c>
      <c r="AK15" s="13" t="s">
        <v>32</v>
      </c>
      <c r="AL15" s="51" t="s">
        <v>33</v>
      </c>
      <c r="AM15" s="14" t="s">
        <v>34</v>
      </c>
    </row>
    <row r="16" spans="1:39">
      <c r="A16" s="72"/>
      <c r="B16" s="1">
        <v>0.9</v>
      </c>
      <c r="AF16" s="52">
        <v>1.0449999999999999</v>
      </c>
      <c r="AG16" s="52">
        <v>5.0000000000000001E-3</v>
      </c>
      <c r="AH16" s="52">
        <v>0.78500000000000003</v>
      </c>
      <c r="AI16" s="52">
        <v>5.0000000000000001E-3</v>
      </c>
      <c r="AJ16" s="53">
        <v>1</v>
      </c>
      <c r="AK16" s="52">
        <v>5.0000000000000001E-3</v>
      </c>
      <c r="AL16" s="53">
        <v>0.97</v>
      </c>
      <c r="AM16" s="52">
        <v>5.0000000000000001E-3</v>
      </c>
    </row>
    <row r="17" spans="1:39">
      <c r="A17" s="72"/>
      <c r="B17" s="1">
        <v>0.9</v>
      </c>
      <c r="AF17" s="54"/>
      <c r="AG17" s="54"/>
      <c r="AH17" s="54"/>
      <c r="AI17" s="54"/>
      <c r="AJ17" s="54"/>
      <c r="AK17" s="54"/>
      <c r="AL17" s="54"/>
      <c r="AM17" s="54"/>
    </row>
    <row r="18" spans="1:39" ht="15.9" thickBot="1">
      <c r="A18" s="73"/>
      <c r="B18" s="12">
        <v>1</v>
      </c>
      <c r="AF18" s="54"/>
      <c r="AG18" s="54"/>
      <c r="AH18" s="54"/>
      <c r="AI18" s="54"/>
      <c r="AJ18" s="54"/>
      <c r="AK18" s="54"/>
      <c r="AL18" s="54"/>
      <c r="AM18" s="54"/>
    </row>
    <row r="19" spans="1:39" ht="17.100000000000001" thickBot="1">
      <c r="A19" s="69">
        <v>0.5</v>
      </c>
      <c r="B19" s="1">
        <v>1.1000000000000001</v>
      </c>
      <c r="AF19" s="55" t="s">
        <v>40</v>
      </c>
      <c r="AG19" s="13" t="s">
        <v>36</v>
      </c>
      <c r="AH19" s="56" t="s">
        <v>41</v>
      </c>
      <c r="AI19" s="13" t="s">
        <v>35</v>
      </c>
      <c r="AJ19" s="56" t="s">
        <v>42</v>
      </c>
      <c r="AK19" s="14" t="s">
        <v>37</v>
      </c>
      <c r="AL19" s="57"/>
      <c r="AM19" s="48"/>
    </row>
    <row r="20" spans="1:39">
      <c r="A20" s="72"/>
      <c r="B20" s="1">
        <v>1.1000000000000001</v>
      </c>
      <c r="AF20" s="53">
        <v>0.4</v>
      </c>
      <c r="AG20" s="52">
        <v>5.0000000000000001E-3</v>
      </c>
      <c r="AH20" s="52">
        <f>(AF16-AH16)*AF20/AJ16</f>
        <v>0.10399999999999997</v>
      </c>
      <c r="AI20" s="52">
        <f>(2*AG16/(AF16-AH16)+AG20/AF20+AK16/AJ16)*AH20</f>
        <v>5.8199999999999997E-3</v>
      </c>
      <c r="AJ20" s="52">
        <f>AL16*AF20/AJ16</f>
        <v>0.38800000000000001</v>
      </c>
      <c r="AK20" s="52">
        <f>(AM16/AL16+AG20/AF20+AK16/AJ16)*AJ20</f>
        <v>8.7900000000000009E-3</v>
      </c>
      <c r="AL20" s="54"/>
      <c r="AM20" s="54"/>
    </row>
    <row r="21" spans="1:39">
      <c r="A21" s="72"/>
      <c r="B21" s="12">
        <v>1</v>
      </c>
      <c r="AF21" s="54"/>
      <c r="AG21" s="54"/>
      <c r="AH21" s="54"/>
      <c r="AI21" s="54"/>
      <c r="AJ21" s="54"/>
      <c r="AK21" s="54"/>
      <c r="AL21" s="54"/>
      <c r="AM21" s="54"/>
    </row>
    <row r="22" spans="1:39" ht="15.9" thickBot="1">
      <c r="A22" s="72"/>
      <c r="B22" s="12">
        <v>1</v>
      </c>
      <c r="AF22" s="54"/>
      <c r="AG22" s="54"/>
      <c r="AH22" s="54"/>
      <c r="AI22" s="54"/>
      <c r="AJ22" s="54"/>
      <c r="AK22" s="54"/>
      <c r="AL22" s="54"/>
      <c r="AM22" s="54"/>
    </row>
    <row r="23" spans="1:39" ht="17.100000000000001" thickBot="1">
      <c r="A23" s="73"/>
      <c r="B23" s="12">
        <v>1</v>
      </c>
      <c r="AF23" s="50" t="s">
        <v>43</v>
      </c>
      <c r="AG23" s="51" t="s">
        <v>44</v>
      </c>
      <c r="AH23" s="51" t="s">
        <v>45</v>
      </c>
      <c r="AI23" s="58" t="s">
        <v>46</v>
      </c>
      <c r="AJ23" s="55" t="s">
        <v>56</v>
      </c>
      <c r="AK23" s="55" t="s">
        <v>57</v>
      </c>
      <c r="AL23" s="54"/>
      <c r="AM23" s="54"/>
    </row>
    <row r="24" spans="1:39">
      <c r="A24" s="69">
        <v>0.6</v>
      </c>
      <c r="B24" s="1">
        <v>1.1000000000000001</v>
      </c>
      <c r="AF24" s="61">
        <f>V7*E6</f>
        <v>0.73313932210425126</v>
      </c>
      <c r="AG24" s="52">
        <f>(X7/V7+F6/E6)*AF24</f>
        <v>2.5769952138420336E-2</v>
      </c>
      <c r="AH24" s="61">
        <f>V7*E10</f>
        <v>1.1467050935476752</v>
      </c>
      <c r="AI24" s="52">
        <f>(X7/V7+F10/E10)*AH24</f>
        <v>3.3927451580991058E-2</v>
      </c>
      <c r="AJ24" s="63">
        <f>(2*9.81*(AF16-AH16)-AH24^2+AF24^2)/(AF24^2+2*9.81*AF16)</f>
        <v>0.20549809309473555</v>
      </c>
      <c r="AK24" s="49">
        <f>AJ24*100</f>
        <v>20.549809309473556</v>
      </c>
    </row>
    <row r="25" spans="1:39">
      <c r="A25" s="72"/>
      <c r="B25" s="1">
        <v>1.1000000000000001</v>
      </c>
      <c r="L25" s="64" t="s">
        <v>20</v>
      </c>
      <c r="M25" s="64"/>
      <c r="N25"/>
    </row>
    <row r="26" spans="1:39" ht="17.100000000000001" thickBot="1">
      <c r="A26" s="72"/>
      <c r="B26" s="1">
        <v>1.1000000000000001</v>
      </c>
      <c r="L26" s="43" t="s">
        <v>21</v>
      </c>
      <c r="M26" s="44">
        <f>L8-M8</f>
        <v>0.79447729105079246</v>
      </c>
      <c r="N26"/>
    </row>
    <row r="27" spans="1:39" ht="17.399999999999999" thickBot="1">
      <c r="A27" s="72"/>
      <c r="B27" s="12">
        <v>1.2</v>
      </c>
      <c r="L27" s="43" t="s">
        <v>22</v>
      </c>
      <c r="M27" s="44">
        <f>L8+M8</f>
        <v>1.0867374361730715</v>
      </c>
      <c r="N27"/>
      <c r="AF27" s="55" t="s">
        <v>50</v>
      </c>
      <c r="AG27" s="56" t="s">
        <v>51</v>
      </c>
      <c r="AH27" s="56" t="s">
        <v>52</v>
      </c>
      <c r="AI27" s="56" t="s">
        <v>53</v>
      </c>
      <c r="AJ27" s="60" t="s">
        <v>54</v>
      </c>
      <c r="AK27" s="62" t="s">
        <v>55</v>
      </c>
    </row>
    <row r="28" spans="1:39" ht="16.8">
      <c r="A28" s="72"/>
      <c r="B28" s="1">
        <v>1.1000000000000001</v>
      </c>
      <c r="L28" s="43" t="s">
        <v>23</v>
      </c>
      <c r="M28" s="44">
        <f>AVERAGE(M26:M27)</f>
        <v>0.94060736361193198</v>
      </c>
      <c r="N28"/>
      <c r="AF28" s="52">
        <f>AH20/AJ20</f>
        <v>0.268041237113402</v>
      </c>
      <c r="AG28" s="52">
        <f>(AI20/AH20+AK20/AJ20)*AF28</f>
        <v>2.1072377510893824E-2</v>
      </c>
      <c r="AH28" s="52">
        <f>(V7*AH20)/(9.81*AJ20)</f>
        <v>2.5681744278902276E-2</v>
      </c>
      <c r="AI28" s="52">
        <f>(X7/V7+AI20/AH20+AK20/AJ20+0.01/9.81)*AH28</f>
        <v>2.2893904431443217E-3</v>
      </c>
      <c r="AJ28" s="52">
        <f>AF28-AH28</f>
        <v>0.24235949283449973</v>
      </c>
      <c r="AK28" s="52">
        <f>AG28+AI28</f>
        <v>2.3361767954038146E-2</v>
      </c>
    </row>
    <row r="29" spans="1:39" ht="16.8">
      <c r="A29" s="69">
        <v>0.7</v>
      </c>
      <c r="B29" s="1">
        <v>1.2</v>
      </c>
      <c r="L29" s="43" t="s">
        <v>24</v>
      </c>
      <c r="M29" s="46">
        <f>(M27-M26)/2</f>
        <v>0.14613007256113952</v>
      </c>
      <c r="N29"/>
    </row>
    <row r="30" spans="1:39">
      <c r="A30" s="70"/>
      <c r="B30" s="1">
        <v>1.3</v>
      </c>
    </row>
    <row r="31" spans="1:39">
      <c r="A31" s="70"/>
      <c r="B31" s="1">
        <v>1.2</v>
      </c>
    </row>
    <row r="32" spans="1:39">
      <c r="A32" s="70"/>
      <c r="B32" s="1">
        <v>1.2</v>
      </c>
    </row>
    <row r="33" spans="1:2">
      <c r="A33" s="71"/>
      <c r="B33" s="1">
        <v>1.2</v>
      </c>
    </row>
    <row r="34" spans="1:2">
      <c r="A34" s="69">
        <v>0.8</v>
      </c>
      <c r="B34" s="1">
        <v>1.4</v>
      </c>
    </row>
    <row r="35" spans="1:2">
      <c r="A35" s="70"/>
      <c r="B35" s="1">
        <v>1.4</v>
      </c>
    </row>
    <row r="36" spans="1:2">
      <c r="A36" s="70"/>
      <c r="B36" s="1">
        <v>1.4</v>
      </c>
    </row>
    <row r="37" spans="1:2">
      <c r="A37" s="70"/>
      <c r="B37" s="1">
        <v>1.4</v>
      </c>
    </row>
    <row r="38" spans="1:2">
      <c r="A38" s="71"/>
      <c r="B38" s="1">
        <v>1.4</v>
      </c>
    </row>
    <row r="39" spans="1:2">
      <c r="A39" s="66">
        <v>1</v>
      </c>
      <c r="B39" s="1">
        <v>1.7</v>
      </c>
    </row>
    <row r="40" spans="1:2">
      <c r="A40" s="67"/>
      <c r="B40" s="1">
        <v>1.7</v>
      </c>
    </row>
    <row r="41" spans="1:2">
      <c r="A41" s="67"/>
      <c r="B41" s="1">
        <v>1.7</v>
      </c>
    </row>
    <row r="42" spans="1:2">
      <c r="A42" s="67"/>
      <c r="B42" s="1">
        <v>1.6</v>
      </c>
    </row>
    <row r="43" spans="1:2">
      <c r="A43" s="68"/>
      <c r="B43" s="1">
        <v>1.7</v>
      </c>
    </row>
    <row r="48" spans="1:2" ht="12" customHeight="1">
      <c r="A48" s="65"/>
      <c r="B48" s="65"/>
    </row>
    <row r="49" spans="1:2" ht="15" customHeight="1">
      <c r="A49" s="47"/>
      <c r="B49" s="48"/>
    </row>
  </sheetData>
  <mergeCells count="12">
    <mergeCell ref="A1:I1"/>
    <mergeCell ref="A2:B2"/>
    <mergeCell ref="A4:A8"/>
    <mergeCell ref="A9:A13"/>
    <mergeCell ref="A24:A28"/>
    <mergeCell ref="L25:M25"/>
    <mergeCell ref="A48:B48"/>
    <mergeCell ref="A39:A43"/>
    <mergeCell ref="A34:A38"/>
    <mergeCell ref="A14:A18"/>
    <mergeCell ref="A19:A23"/>
    <mergeCell ref="A29:A3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piano inclinato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2020-10-22T15:41:02Z</dcterms:modified>
</cp:coreProperties>
</file>