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0" yWindow="0" windowWidth="15330" windowHeight="4635"/>
  </bookViews>
  <sheets>
    <sheet name="piano orizzontale" sheetId="2" r:id="rId1"/>
  </sheets>
  <calcPr calcId="162913"/>
</workbook>
</file>

<file path=xl/calcChain.xml><?xml version="1.0" encoding="utf-8"?>
<calcChain xmlns="http://schemas.openxmlformats.org/spreadsheetml/2006/main">
  <c r="W11" i="2" l="1"/>
  <c r="U11" i="2"/>
  <c r="F15" i="2" l="1"/>
  <c r="F14" i="2"/>
  <c r="F12" i="2"/>
  <c r="E15" i="2"/>
  <c r="E14" i="2"/>
  <c r="E13" i="2"/>
  <c r="E12" i="2"/>
  <c r="P13" i="2" s="1"/>
  <c r="E11" i="2"/>
  <c r="Q12" i="2" s="1"/>
  <c r="E10" i="2"/>
  <c r="Q11" i="2" s="1"/>
  <c r="E9" i="2"/>
  <c r="Q10" i="2" s="1"/>
  <c r="F11" i="2"/>
  <c r="F10" i="2"/>
  <c r="F8" i="2"/>
  <c r="F9" i="2"/>
  <c r="F13" i="2"/>
  <c r="P14" i="2" l="1"/>
  <c r="L13" i="2"/>
  <c r="L11" i="2"/>
  <c r="P12" i="2"/>
  <c r="L9" i="2"/>
  <c r="M9" i="2" s="1"/>
  <c r="P10" i="2"/>
  <c r="M11" i="2"/>
  <c r="Q14" i="2"/>
  <c r="L10" i="2"/>
  <c r="M10" i="2" s="1"/>
  <c r="P11" i="2"/>
  <c r="Q13" i="2"/>
  <c r="L12" i="2"/>
  <c r="M12" i="2" l="1"/>
  <c r="K32" i="2" s="1"/>
  <c r="M13" i="2"/>
  <c r="K33" i="2" s="1"/>
  <c r="Q8" i="2"/>
  <c r="P8" i="2"/>
  <c r="F7" i="2"/>
  <c r="E8" i="2"/>
  <c r="E7" i="2"/>
  <c r="K34" i="2" l="1"/>
  <c r="K35" i="2"/>
  <c r="Q9" i="2"/>
  <c r="P9" i="2"/>
  <c r="Z8" i="2" s="1" a="1"/>
  <c r="L8" i="2"/>
  <c r="M8" i="2" s="1"/>
  <c r="Z8" i="2" l="1"/>
  <c r="AB8" i="2"/>
  <c r="Z12" i="2"/>
  <c r="AA10" i="2"/>
  <c r="Z10" i="2"/>
  <c r="AA8" i="2"/>
  <c r="AB10" i="2"/>
  <c r="AA9" i="2"/>
  <c r="AB12" i="2"/>
  <c r="Z11" i="2"/>
  <c r="AB11" i="2"/>
  <c r="AA11" i="2"/>
  <c r="AB9" i="2"/>
  <c r="Z9" i="2"/>
  <c r="AA12" i="2"/>
  <c r="L14" i="2"/>
  <c r="M14" i="2"/>
</calcChain>
</file>

<file path=xl/sharedStrings.xml><?xml version="1.0" encoding="utf-8"?>
<sst xmlns="http://schemas.openxmlformats.org/spreadsheetml/2006/main" count="38" uniqueCount="32">
  <si>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s (m)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</si>
  <si>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 (s)</t>
    </r>
  </si>
  <si>
    <t>N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</si>
  <si>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medio</t>
    </r>
    <r>
      <rPr>
        <sz val="11"/>
        <color theme="1"/>
        <rFont val="Calibri"/>
        <family val="2"/>
      </rPr>
      <t xml:space="preserve"> (s)</t>
    </r>
  </si>
  <si>
    <r>
      <t>err.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mbria"/>
        <family val="1"/>
      </rPr>
      <t>t</t>
    </r>
    <r>
      <rPr>
        <sz val="11"/>
        <color theme="1"/>
        <rFont val="Cambria"/>
        <family val="1"/>
      </rPr>
      <t xml:space="preserve"> (s)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</si>
  <si>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s</t>
    </r>
    <r>
      <rPr>
        <vertAlign val="subscript"/>
        <sz val="11"/>
        <color theme="1"/>
        <rFont val="Calibri"/>
        <family val="2"/>
      </rPr>
      <t>medio</t>
    </r>
    <r>
      <rPr>
        <sz val="11"/>
        <color theme="1"/>
        <rFont val="Calibri"/>
        <family val="2"/>
      </rPr>
      <t xml:space="preserve"> (m)</t>
    </r>
  </si>
  <si>
    <r>
      <t>er.let.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mbria"/>
        <family val="1"/>
      </rPr>
      <t>t</t>
    </r>
    <r>
      <rPr>
        <sz val="11"/>
        <color theme="1"/>
        <rFont val="Cambria"/>
        <family val="1"/>
      </rPr>
      <t xml:space="preserve"> (s)</t>
    </r>
  </si>
  <si>
    <r>
      <t>er.let.</t>
    </r>
    <r>
      <rPr>
        <vertAlign val="subscript"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mbria"/>
        <family val="1"/>
      </rPr>
      <t>s</t>
    </r>
    <r>
      <rPr>
        <sz val="11"/>
        <color theme="1"/>
        <rFont val="Cambria"/>
        <family val="1"/>
      </rPr>
      <t xml:space="preserve"> (m)</t>
    </r>
  </si>
  <si>
    <t>MOTO RETTILINEO SU PIANO ORIZZONTALE</t>
  </si>
  <si>
    <t>massa tirante = 2 dadi per bulloni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</si>
  <si>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</rPr>
      <t>t</t>
    </r>
    <r>
      <rPr>
        <vertAlign val="subscript"/>
        <sz val="11"/>
        <color theme="1"/>
        <rFont val="Calibri"/>
        <family val="2"/>
      </rPr>
      <t>medio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(s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</si>
  <si>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r>
      <t>err.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mbria"/>
        <family val="1"/>
      </rPr>
      <t>t</t>
    </r>
    <r>
      <rPr>
        <vertAlign val="super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 xml:space="preserve"> (s</t>
    </r>
    <r>
      <rPr>
        <vertAlign val="super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>)</t>
    </r>
  </si>
  <si>
    <r>
      <t>er.let.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mbria"/>
        <family val="1"/>
      </rPr>
      <t>s (m)</t>
    </r>
  </si>
  <si>
    <t>TABELLA MISURE</t>
  </si>
  <si>
    <t>massa totale=(64±2)g</t>
  </si>
  <si>
    <r>
      <t>a (m/s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</si>
  <si>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r>
      <t>err.</t>
    </r>
    <r>
      <rPr>
        <vertAlign val="subscript"/>
        <sz val="11"/>
        <color theme="1"/>
        <rFont val="Symbol"/>
        <family val="1"/>
        <charset val="2"/>
      </rPr>
      <t>a</t>
    </r>
    <r>
      <rPr>
        <sz val="11"/>
        <color theme="1"/>
        <rFont val="Cambria"/>
        <family val="1"/>
      </rPr>
      <t xml:space="preserve"> (m/s</t>
    </r>
    <r>
      <rPr>
        <vertAlign val="superscript"/>
        <sz val="11"/>
        <color theme="1"/>
        <rFont val="Cambria"/>
        <family val="1"/>
      </rPr>
      <t>2</t>
    </r>
    <r>
      <rPr>
        <sz val="11"/>
        <color theme="1"/>
        <rFont val="Cambria"/>
        <family val="1"/>
      </rPr>
      <t>)</t>
    </r>
  </si>
  <si>
    <r>
      <t>massa tirante= (18</t>
    </r>
    <r>
      <rPr>
        <sz val="12"/>
        <color theme="1"/>
        <rFont val="Calibri"/>
        <family val="2"/>
      </rPr>
      <t>±2)g</t>
    </r>
  </si>
  <si>
    <t>Usando la funzione REGR.LIN</t>
  </si>
  <si>
    <t>e quindi</t>
  </si>
  <si>
    <t>a=2k=(</t>
  </si>
  <si>
    <t>±</t>
  </si>
  <si>
    <t>k= (</t>
  </si>
  <si>
    <t>a=(0,433</t>
  </si>
  <si>
    <r>
      <t>)m/s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</si>
  <si>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0,004)m/s</t>
    </r>
    <r>
      <rPr>
        <vertAlign val="superscript"/>
        <sz val="11"/>
        <color theme="1"/>
        <rFont val="Calibri"/>
        <family val="2"/>
        <scheme val="minor"/>
      </rPr>
      <t>2</t>
    </r>
  </si>
  <si>
    <t>Intervallo di compatibiltà:</t>
  </si>
  <si>
    <r>
      <t>a</t>
    </r>
    <r>
      <rPr>
        <vertAlign val="sub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>=</t>
    </r>
  </si>
  <si>
    <r>
      <t>a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=</t>
    </r>
  </si>
  <si>
    <r>
      <t>a</t>
    </r>
    <r>
      <rPr>
        <vertAlign val="subscript"/>
        <sz val="11"/>
        <color theme="1"/>
        <rFont val="Calibri"/>
        <family val="2"/>
        <scheme val="minor"/>
      </rPr>
      <t>medio</t>
    </r>
    <r>
      <rPr>
        <sz val="11"/>
        <color theme="1"/>
        <rFont val="Calibri"/>
        <family val="2"/>
        <scheme val="minor"/>
      </rPr>
      <t>=</t>
    </r>
  </si>
  <si>
    <r>
      <t>err.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</t>
    </r>
  </si>
  <si>
    <t>approssimando correttamente l'incertezza alla prima cifra significativa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</si>
</sst>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6" formatCode="0.000"/>
    <numFmt numFmtId="167" formatCode="0.0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mbria"/>
      <family val="1"/>
    </font>
    <font>
      <vertAlign val="subscript"/>
      <sz val="11"/>
      <color theme="1"/>
      <name val="Symbol"/>
      <family val="1"/>
      <charset val="2"/>
    </font>
    <font>
      <sz val="11"/>
      <color theme="1"/>
      <name val="Cambria"/>
      <family val="1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mbria"/>
      <family val="1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F64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7" fontId="0" fillId="0" borderId="17" xfId="0" applyNumberForma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 vertical="center"/>
    </xf>
    <xf numFmtId="167" fontId="0" fillId="0" borderId="22" xfId="0" applyNumberFormat="1" applyBorder="1" applyAlignment="1">
      <alignment horizontal="center"/>
    </xf>
    <xf numFmtId="167" fontId="0" fillId="0" borderId="23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2" fillId="0" borderId="0" xfId="0" applyFont="1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16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81F6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Grafico spazio-tempo</a:t>
            </a:r>
          </a:p>
          <a:p>
            <a:pPr>
              <a:defRPr/>
            </a:pPr>
            <a:r>
              <a:rPr lang="en-US" sz="1200"/>
              <a:t>(percorso</a:t>
            </a:r>
            <a:r>
              <a:rPr lang="en-US" sz="1200" baseline="0"/>
              <a:t> centrale)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29376032123209"/>
          <c:y val="0.17114308299787825"/>
          <c:w val="0.84221465250315497"/>
          <c:h val="0.72481372222838347"/>
        </c:manualLayout>
      </c:layout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1"/>
            <c:dispEq val="1"/>
            <c:trendlineLbl>
              <c:layout>
                <c:manualLayout>
                  <c:x val="-0.10896872351064812"/>
                  <c:y val="4.029527090779219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('piano orizzontale'!$G$6,'piano orizzontale'!$G$8:$G$13)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0.1</c:v>
                  </c:pt>
                  <c:pt idx="2">
                    <c:v>0.1</c:v>
                  </c:pt>
                  <c:pt idx="3">
                    <c:v>0.1</c:v>
                  </c:pt>
                  <c:pt idx="4">
                    <c:v>0.1</c:v>
                  </c:pt>
                  <c:pt idx="5">
                    <c:v>0.1</c:v>
                  </c:pt>
                  <c:pt idx="6">
                    <c:v>0.1</c:v>
                  </c:pt>
                </c:numCache>
              </c:numRef>
            </c:plus>
            <c:minus>
              <c:numRef>
                <c:f>('piano orizzontale'!$G$6,'piano orizzontale'!$G$8:$G$13)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0.1</c:v>
                  </c:pt>
                  <c:pt idx="2">
                    <c:v>0.1</c:v>
                  </c:pt>
                  <c:pt idx="3">
                    <c:v>0.1</c:v>
                  </c:pt>
                  <c:pt idx="4">
                    <c:v>0.1</c:v>
                  </c:pt>
                  <c:pt idx="5">
                    <c:v>0.1</c:v>
                  </c:pt>
                  <c:pt idx="6">
                    <c:v>0.1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('piano orizzontale'!$I$6,'piano orizzontale'!$I$8:$I$13)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0.01</c:v>
                  </c:pt>
                  <c:pt idx="4">
                    <c:v>0.01</c:v>
                  </c:pt>
                  <c:pt idx="5">
                    <c:v>0.01</c:v>
                  </c:pt>
                  <c:pt idx="6">
                    <c:v>0.01</c:v>
                  </c:pt>
                </c:numCache>
              </c:numRef>
            </c:plus>
            <c:minus>
              <c:numRef>
                <c:f>('piano orizzontale'!$I$6,'piano orizzontale'!$I$8:$I$13)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0.01</c:v>
                  </c:pt>
                  <c:pt idx="4">
                    <c:v>0.01</c:v>
                  </c:pt>
                  <c:pt idx="5">
                    <c:v>0.01</c:v>
                  </c:pt>
                  <c:pt idx="6">
                    <c:v>0.01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('piano orizzontale'!$E$6,'piano orizzontale'!$E$8:$E$13)</c:f>
              <c:numCache>
                <c:formatCode>General</c:formatCode>
                <c:ptCount val="7"/>
                <c:pt idx="0">
                  <c:v>0</c:v>
                </c:pt>
                <c:pt idx="1">
                  <c:v>1.1800000000000002</c:v>
                </c:pt>
                <c:pt idx="2">
                  <c:v>1.3599999999999999</c:v>
                </c:pt>
                <c:pt idx="3">
                  <c:v>1.54</c:v>
                </c:pt>
                <c:pt idx="4">
                  <c:v>1.64</c:v>
                </c:pt>
                <c:pt idx="5">
                  <c:v>1.78</c:v>
                </c:pt>
                <c:pt idx="6">
                  <c:v>1.94</c:v>
                </c:pt>
              </c:numCache>
            </c:numRef>
          </c:xVal>
          <c:yVal>
            <c:numRef>
              <c:f>('piano orizzontale'!$H$6,'piano orizzontale'!$H$8:$H$13)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8C-4F40-A7E5-61538B6FB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720864"/>
        <c:axId val="867089760"/>
      </c:scatterChart>
      <c:valAx>
        <c:axId val="82372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tempo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7089760"/>
        <c:crosses val="autoZero"/>
        <c:crossBetween val="midCat"/>
      </c:valAx>
      <c:valAx>
        <c:axId val="86708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23720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Grafico spazio - tempo al quadrato</a:t>
            </a:r>
          </a:p>
        </c:rich>
      </c:tx>
      <c:layout>
        <c:manualLayout>
          <c:xMode val="edge"/>
          <c:yMode val="edge"/>
          <c:x val="0.2138580921110386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1039813182083401"/>
          <c:y val="6.150466488429443E-2"/>
          <c:w val="0.83841677749413412"/>
          <c:h val="0.7171865446633455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3295453910862554"/>
                  <c:y val="8.283950897918097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'piano orizzontale'!$Q$8:$Q$14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0.23600000000000004</c:v>
                  </c:pt>
                  <c:pt idx="2">
                    <c:v>0.27199999999999996</c:v>
                  </c:pt>
                  <c:pt idx="3">
                    <c:v>0.30800000000000005</c:v>
                  </c:pt>
                  <c:pt idx="4">
                    <c:v>0.32800000000000001</c:v>
                  </c:pt>
                  <c:pt idx="5">
                    <c:v>0.35600000000000004</c:v>
                  </c:pt>
                  <c:pt idx="6">
                    <c:v>0.38800000000000001</c:v>
                  </c:pt>
                </c:numCache>
              </c:numRef>
            </c:plus>
            <c:minus>
              <c:numRef>
                <c:f>'piano orizzontale'!$Q$8:$Q$14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0.23600000000000004</c:v>
                  </c:pt>
                  <c:pt idx="2">
                    <c:v>0.27199999999999996</c:v>
                  </c:pt>
                  <c:pt idx="3">
                    <c:v>0.30800000000000005</c:v>
                  </c:pt>
                  <c:pt idx="4">
                    <c:v>0.32800000000000001</c:v>
                  </c:pt>
                  <c:pt idx="5">
                    <c:v>0.35600000000000004</c:v>
                  </c:pt>
                  <c:pt idx="6">
                    <c:v>0.38800000000000001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'piano orizzontale'!$S$8:$S$14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0.01</c:v>
                  </c:pt>
                  <c:pt idx="4">
                    <c:v>0.01</c:v>
                  </c:pt>
                  <c:pt idx="5">
                    <c:v>0.01</c:v>
                  </c:pt>
                  <c:pt idx="6">
                    <c:v>0.01</c:v>
                  </c:pt>
                </c:numCache>
              </c:numRef>
            </c:plus>
            <c:minus>
              <c:numRef>
                <c:f>'piano orizzontale'!$S$8:$S$14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0.01</c:v>
                  </c:pt>
                  <c:pt idx="4">
                    <c:v>0.01</c:v>
                  </c:pt>
                  <c:pt idx="5">
                    <c:v>0.01</c:v>
                  </c:pt>
                  <c:pt idx="6">
                    <c:v>0.01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'piano orizzontale'!$P$8:$P$14</c:f>
              <c:numCache>
                <c:formatCode>General</c:formatCode>
                <c:ptCount val="7"/>
                <c:pt idx="0">
                  <c:v>0</c:v>
                </c:pt>
                <c:pt idx="1">
                  <c:v>1.3924000000000003</c:v>
                </c:pt>
                <c:pt idx="2">
                  <c:v>1.8495999999999997</c:v>
                </c:pt>
                <c:pt idx="3">
                  <c:v>2.3715999999999999</c:v>
                </c:pt>
                <c:pt idx="4">
                  <c:v>2.6895999999999995</c:v>
                </c:pt>
                <c:pt idx="5">
                  <c:v>3.1684000000000001</c:v>
                </c:pt>
                <c:pt idx="6">
                  <c:v>3.7635999999999998</c:v>
                </c:pt>
              </c:numCache>
            </c:numRef>
          </c:xVal>
          <c:yVal>
            <c:numRef>
              <c:f>'piano orizzontale'!$R$8:$R$14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83-413B-8B82-617093005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086496"/>
        <c:axId val="867094656"/>
      </c:scatterChart>
      <c:valAx>
        <c:axId val="86708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tempo al quadrato (s</a:t>
                </a:r>
                <a:r>
                  <a:rPr lang="it-IT" baseline="30000"/>
                  <a:t>2</a:t>
                </a:r>
                <a:r>
                  <a:rPr lang="it-IT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7094656"/>
        <c:crosses val="autoZero"/>
        <c:crossBetween val="midCat"/>
      </c:valAx>
      <c:valAx>
        <c:axId val="86709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(m)</a:t>
                </a:r>
              </a:p>
              <a:p>
                <a:pPr>
                  <a:defRPr/>
                </a:pP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708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Confronto accelerazioni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8105476183969066"/>
          <c:y val="0.14852912433505053"/>
          <c:w val="0.75984460603911375"/>
          <c:h val="0.6311680268515167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cust"/>
            <c:noEndCap val="0"/>
            <c:plus>
              <c:numRef>
                <c:f>'piano orizzontale'!$M$8:$M$13</c:f>
                <c:numCache>
                  <c:formatCode>General</c:formatCode>
                  <c:ptCount val="6"/>
                  <c:pt idx="0">
                    <c:v>8.739939331674608E-2</c:v>
                  </c:pt>
                  <c:pt idx="1">
                    <c:v>7.441990637085287E-2</c:v>
                  </c:pt>
                  <c:pt idx="2">
                    <c:v>6.319367931781493E-2</c:v>
                  </c:pt>
                  <c:pt idx="3">
                    <c:v>6.1846171703834843E-2</c:v>
                  </c:pt>
                  <c:pt idx="4">
                    <c:v>5.5959907456923634E-2</c:v>
                  </c:pt>
                  <c:pt idx="5">
                    <c:v>4.9141368266619044E-2</c:v>
                  </c:pt>
                </c:numCache>
              </c:numRef>
            </c:plus>
            <c:minus>
              <c:numRef>
                <c:f>'piano orizzontale'!$M$8:$M$13</c:f>
                <c:numCache>
                  <c:formatCode>General</c:formatCode>
                  <c:ptCount val="6"/>
                  <c:pt idx="0">
                    <c:v>8.739939331674608E-2</c:v>
                  </c:pt>
                  <c:pt idx="1">
                    <c:v>7.441990637085287E-2</c:v>
                  </c:pt>
                  <c:pt idx="2">
                    <c:v>6.319367931781493E-2</c:v>
                  </c:pt>
                  <c:pt idx="3">
                    <c:v>6.1846171703834843E-2</c:v>
                  </c:pt>
                  <c:pt idx="4">
                    <c:v>5.5959907456923634E-2</c:v>
                  </c:pt>
                  <c:pt idx="5">
                    <c:v>4.9141368266619044E-2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Ref>
              <c:f>'piano orizzontale'!$L$8:$L$13</c:f>
              <c:numCache>
                <c:formatCode>0.000</c:formatCode>
                <c:ptCount val="6"/>
                <c:pt idx="0">
                  <c:v>0.43091065785693755</c:v>
                </c:pt>
                <c:pt idx="1">
                  <c:v>0.4325259515570935</c:v>
                </c:pt>
                <c:pt idx="2">
                  <c:v>0.42165626581210996</c:v>
                </c:pt>
                <c:pt idx="3">
                  <c:v>0.44616299821534805</c:v>
                </c:pt>
                <c:pt idx="4">
                  <c:v>0.44186340108572147</c:v>
                </c:pt>
                <c:pt idx="5">
                  <c:v>0.42512488043362739</c:v>
                </c:pt>
              </c:numCache>
            </c:numRef>
          </c:xVal>
          <c:yVal>
            <c:numRef>
              <c:f>'piano orizzontale'!$K$8:$K$13</c:f>
              <c:numCache>
                <c:formatCode>0.00</c:formatCode>
                <c:ptCount val="6"/>
                <c:pt idx="0">
                  <c:v>0.3</c:v>
                </c:pt>
                <c:pt idx="1">
                  <c:v>0.4</c:v>
                </c:pt>
                <c:pt idx="2">
                  <c:v>0.5</c:v>
                </c:pt>
                <c:pt idx="3">
                  <c:v>0.6</c:v>
                </c:pt>
                <c:pt idx="4">
                  <c:v>0.7</c:v>
                </c:pt>
                <c:pt idx="5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FC-4497-B86A-380A6EE4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085952"/>
        <c:axId val="867091392"/>
      </c:scatterChart>
      <c:valAx>
        <c:axId val="867085952"/>
        <c:scaling>
          <c:orientation val="minMax"/>
          <c:max val="0.60000000000000009"/>
          <c:min val="0.30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accelerazione (m/s</a:t>
                </a:r>
                <a:r>
                  <a:rPr lang="it-IT" baseline="30000"/>
                  <a:t>2</a:t>
                </a:r>
                <a:r>
                  <a:rPr lang="it-IT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7091392"/>
        <c:crosses val="autoZero"/>
        <c:crossBetween val="midCat"/>
        <c:majorUnit val="0.1"/>
        <c:minorUnit val="1.0000000000000002E-2"/>
      </c:valAx>
      <c:valAx>
        <c:axId val="867091392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medio (m)</a:t>
                </a:r>
              </a:p>
              <a:p>
                <a:pPr>
                  <a:defRPr/>
                </a:pP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7085952"/>
        <c:crossesAt val="0.30000000000000004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Grafico spazio-tempo</a:t>
            </a:r>
          </a:p>
        </c:rich>
      </c:tx>
      <c:layout>
        <c:manualLayout>
          <c:xMode val="edge"/>
          <c:yMode val="edge"/>
          <c:x val="0.35396147789218652"/>
          <c:y val="4.5545114049269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'piano orizzontale'!$E$6:$E$15</c:f>
              <c:numCache>
                <c:formatCode>General</c:formatCode>
                <c:ptCount val="10"/>
                <c:pt idx="0">
                  <c:v>0</c:v>
                </c:pt>
                <c:pt idx="1">
                  <c:v>0.91999999999999993</c:v>
                </c:pt>
                <c:pt idx="2">
                  <c:v>1.1800000000000002</c:v>
                </c:pt>
                <c:pt idx="3">
                  <c:v>1.3599999999999999</c:v>
                </c:pt>
                <c:pt idx="4">
                  <c:v>1.54</c:v>
                </c:pt>
                <c:pt idx="5">
                  <c:v>1.64</c:v>
                </c:pt>
                <c:pt idx="6">
                  <c:v>1.78</c:v>
                </c:pt>
                <c:pt idx="7">
                  <c:v>1.94</c:v>
                </c:pt>
                <c:pt idx="8">
                  <c:v>2.12</c:v>
                </c:pt>
                <c:pt idx="9">
                  <c:v>2.2999999999999998</c:v>
                </c:pt>
              </c:numCache>
            </c:numRef>
          </c:xVal>
          <c:yVal>
            <c:numRef>
              <c:f>'piano orizzontale'!$H$6:$H$15</c:f>
              <c:numCache>
                <c:formatCode>0.00</c:formatCode>
                <c:ptCount val="10"/>
                <c:pt idx="0" formatCode="General">
                  <c:v>0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A3-4E79-96E5-A502BE5F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091936"/>
        <c:axId val="867094112"/>
      </c:scatterChart>
      <c:valAx>
        <c:axId val="867091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tempo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7094112"/>
        <c:crosses val="autoZero"/>
        <c:crossBetween val="midCat"/>
      </c:valAx>
      <c:valAx>
        <c:axId val="86709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spazio (m)</a:t>
                </a:r>
              </a:p>
            </c:rich>
          </c:tx>
          <c:layout>
            <c:manualLayout>
              <c:xMode val="edge"/>
              <c:yMode val="edge"/>
              <c:x val="1.5384615384615385E-2"/>
              <c:y val="0.374526797023716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7091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258829</xdr:colOff>
      <xdr:row>31</xdr:row>
      <xdr:rowOff>79374</xdr:rowOff>
    </xdr:from>
    <xdr:to>
      <xdr:col>8</xdr:col>
      <xdr:colOff>642936</xdr:colOff>
      <xdr:row>47</xdr:row>
      <xdr:rowOff>182561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127001</xdr:colOff>
      <xdr:row>14</xdr:row>
      <xdr:rowOff>158750</xdr:rowOff>
    </xdr:from>
    <xdr:to>
      <xdr:col>21</xdr:col>
      <xdr:colOff>214312</xdr:colOff>
      <xdr:row>32</xdr:row>
      <xdr:rowOff>129382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301626</xdr:colOff>
      <xdr:row>16</xdr:row>
      <xdr:rowOff>7938</xdr:rowOff>
    </xdr:from>
    <xdr:to>
      <xdr:col>13</xdr:col>
      <xdr:colOff>404812</xdr:colOff>
      <xdr:row>29</xdr:row>
      <xdr:rowOff>63501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309562</xdr:colOff>
      <xdr:row>16</xdr:row>
      <xdr:rowOff>5556</xdr:rowOff>
    </xdr:from>
    <xdr:to>
      <xdr:col>8</xdr:col>
      <xdr:colOff>563562</xdr:colOff>
      <xdr:row>30</xdr:row>
      <xdr:rowOff>103188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topLeftCell="C5" zoomScale="120" zoomScaleNormal="120" workbookViewId="0">
      <selection activeCell="X27" sqref="X27"/>
    </sheetView>
  </sheetViews>
  <sheetFormatPr defaultRowHeight="15" x14ac:dyDescent="0.25"/>
  <cols>
    <col min="1" max="2" width="9.140625" style="1"/>
    <col min="4" max="4" width="4.140625" style="1" customWidth="1"/>
    <col min="5" max="5" width="10.5703125" style="1" customWidth="1"/>
    <col min="6" max="6" width="10.85546875" style="1" customWidth="1"/>
    <col min="7" max="7" width="11" style="1" customWidth="1"/>
    <col min="8" max="8" width="12.42578125" customWidth="1"/>
    <col min="9" max="10" width="11.140625" customWidth="1"/>
    <col min="11" max="11" width="10.140625" customWidth="1"/>
    <col min="12" max="12" width="11.140625" customWidth="1"/>
    <col min="13" max="13" width="11" customWidth="1"/>
    <col min="15" max="15" width="4.28515625" customWidth="1"/>
    <col min="16" max="16" width="11" customWidth="1"/>
    <col min="17" max="17" width="11.5703125" customWidth="1"/>
    <col min="18" max="18" width="11.140625" customWidth="1"/>
    <col min="19" max="19" width="12.140625" customWidth="1"/>
    <col min="21" max="21" width="8.28515625" customWidth="1"/>
    <col min="22" max="22" width="2.42578125" customWidth="1"/>
    <col min="23" max="23" width="8.85546875" customWidth="1"/>
  </cols>
  <sheetData>
    <row r="1" spans="1:28" ht="18.75" x14ac:dyDescent="0.3">
      <c r="A1" s="55" t="s">
        <v>8</v>
      </c>
      <c r="B1" s="55"/>
      <c r="C1" s="55"/>
      <c r="D1" s="55"/>
      <c r="E1" s="55"/>
      <c r="F1" s="55"/>
      <c r="G1" s="55"/>
      <c r="H1" s="55"/>
      <c r="I1" s="55"/>
      <c r="J1" s="18"/>
      <c r="K1" s="18"/>
      <c r="L1" s="18"/>
    </row>
    <row r="2" spans="1:28" ht="18.75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28" ht="18.75" x14ac:dyDescent="0.3">
      <c r="A3" s="54" t="s">
        <v>9</v>
      </c>
      <c r="B3" s="54"/>
      <c r="C3" s="54"/>
      <c r="D3" s="54"/>
      <c r="E3" s="17"/>
      <c r="F3" s="16" t="s">
        <v>17</v>
      </c>
      <c r="G3" s="17"/>
      <c r="H3" s="16" t="s">
        <v>14</v>
      </c>
      <c r="I3" s="17"/>
      <c r="J3" s="18"/>
      <c r="K3" s="18"/>
      <c r="L3" s="18"/>
    </row>
    <row r="4" spans="1:28" ht="19.5" thickBot="1" x14ac:dyDescent="0.35">
      <c r="A4" s="56" t="s">
        <v>13</v>
      </c>
      <c r="B4" s="56"/>
      <c r="C4" s="20"/>
      <c r="D4" s="20"/>
      <c r="E4" s="19"/>
      <c r="F4" s="16"/>
      <c r="G4" s="19"/>
      <c r="H4" s="16"/>
      <c r="I4" s="19"/>
      <c r="J4" s="19"/>
      <c r="K4" s="19"/>
      <c r="L4" s="19"/>
      <c r="N4" s="50"/>
    </row>
    <row r="5" spans="1:28" ht="20.25" thickBot="1" x14ac:dyDescent="0.4">
      <c r="A5" s="3" t="s">
        <v>0</v>
      </c>
      <c r="B5" s="3" t="s">
        <v>1</v>
      </c>
      <c r="C5" s="20"/>
      <c r="D5" s="21" t="s">
        <v>2</v>
      </c>
      <c r="E5" s="22" t="s">
        <v>3</v>
      </c>
      <c r="F5" s="22" t="s">
        <v>4</v>
      </c>
      <c r="G5" s="22" t="s">
        <v>6</v>
      </c>
      <c r="H5" s="22" t="s">
        <v>5</v>
      </c>
      <c r="I5" s="23" t="s">
        <v>7</v>
      </c>
      <c r="J5" s="34"/>
      <c r="K5" s="19"/>
      <c r="L5" s="19"/>
    </row>
    <row r="6" spans="1:28" ht="15.75" thickBot="1" x14ac:dyDescent="0.3">
      <c r="A6" s="4"/>
      <c r="B6" s="5">
        <v>0.8</v>
      </c>
      <c r="D6" s="24">
        <v>0</v>
      </c>
      <c r="E6" s="25">
        <v>0</v>
      </c>
      <c r="F6" s="26">
        <v>0</v>
      </c>
      <c r="G6" s="26">
        <v>0</v>
      </c>
      <c r="H6" s="26">
        <v>0</v>
      </c>
      <c r="I6" s="27">
        <v>0</v>
      </c>
      <c r="J6" s="35"/>
    </row>
    <row r="7" spans="1:28" ht="19.5" thickBot="1" x14ac:dyDescent="0.4">
      <c r="A7" s="4"/>
      <c r="B7" s="6">
        <v>1</v>
      </c>
      <c r="C7" s="2"/>
      <c r="D7" s="28">
        <v>1</v>
      </c>
      <c r="E7" s="14">
        <f>AVERAGE(B6:B10)</f>
        <v>0.91999999999999993</v>
      </c>
      <c r="F7" s="14">
        <f>_xlfn.STDEV.S(B6:B10)/SQRT(5)</f>
        <v>3.7416573867739403E-2</v>
      </c>
      <c r="G7" s="14">
        <v>0.1</v>
      </c>
      <c r="H7" s="15">
        <v>0.2</v>
      </c>
      <c r="I7" s="29">
        <v>0.01</v>
      </c>
      <c r="J7" s="35"/>
      <c r="K7" s="22" t="s">
        <v>5</v>
      </c>
      <c r="L7" s="22" t="s">
        <v>15</v>
      </c>
      <c r="M7" s="23" t="s">
        <v>16</v>
      </c>
      <c r="N7" s="34"/>
      <c r="O7" s="21" t="s">
        <v>2</v>
      </c>
      <c r="P7" s="22" t="s">
        <v>10</v>
      </c>
      <c r="Q7" s="22" t="s">
        <v>11</v>
      </c>
      <c r="R7" s="22" t="s">
        <v>5</v>
      </c>
      <c r="S7" s="23" t="s">
        <v>12</v>
      </c>
      <c r="U7" s="51" t="s">
        <v>18</v>
      </c>
    </row>
    <row r="8" spans="1:28" ht="17.25" x14ac:dyDescent="0.25">
      <c r="A8" s="7">
        <v>0.2</v>
      </c>
      <c r="B8" s="8">
        <v>0.9</v>
      </c>
      <c r="D8" s="28">
        <v>2</v>
      </c>
      <c r="E8" s="47">
        <f>AVERAGE(B11:B15)</f>
        <v>1.1800000000000002</v>
      </c>
      <c r="F8" s="47">
        <f>_xlfn.STDEV.S(B7:B11)/SQRT(5)</f>
        <v>5.4772255750516835E-2</v>
      </c>
      <c r="G8" s="47">
        <v>0.1</v>
      </c>
      <c r="H8" s="48">
        <v>0.3</v>
      </c>
      <c r="I8" s="49">
        <v>0.01</v>
      </c>
      <c r="J8" s="35"/>
      <c r="K8" s="48">
        <v>0.3</v>
      </c>
      <c r="L8" s="38">
        <f t="shared" ref="L8:L13" si="0">2*H8/E8^2</f>
        <v>0.43091065785693755</v>
      </c>
      <c r="M8" s="39">
        <f t="shared" ref="M8:M13" si="1">(I8/H8+2*G8/E8)*L8</f>
        <v>8.739939331674608E-2</v>
      </c>
      <c r="N8" s="44"/>
      <c r="O8" s="24">
        <v>0</v>
      </c>
      <c r="P8" s="26">
        <f>E6^2</f>
        <v>0</v>
      </c>
      <c r="Q8" s="26">
        <f>2*E6*G6</f>
        <v>0</v>
      </c>
      <c r="R8" s="26">
        <v>0</v>
      </c>
      <c r="S8" s="27">
        <v>0</v>
      </c>
      <c r="T8" s="52" t="s">
        <v>22</v>
      </c>
      <c r="U8" s="46">
        <v>0.21654000000000001</v>
      </c>
      <c r="V8" t="s">
        <v>21</v>
      </c>
      <c r="W8">
        <v>1.89E-3</v>
      </c>
      <c r="X8" t="s">
        <v>24</v>
      </c>
      <c r="Z8">
        <f t="array" ref="Z8:AB12">LINEST(R8:R14,P8:P14,0,1)</f>
        <v>0.21653741274517335</v>
      </c>
      <c r="AA8">
        <v>0</v>
      </c>
      <c r="AB8" t="e">
        <v>#N/A</v>
      </c>
    </row>
    <row r="9" spans="1:28" x14ac:dyDescent="0.25">
      <c r="A9" s="4"/>
      <c r="B9" s="8">
        <v>0.9</v>
      </c>
      <c r="D9" s="28">
        <v>3</v>
      </c>
      <c r="E9" s="47">
        <f>AVERAGE(B16:B20)</f>
        <v>1.3599999999999999</v>
      </c>
      <c r="F9" s="47">
        <f>_xlfn.STDEV.S(B16:B20)/SQRT(5)</f>
        <v>2.4494897427831751E-2</v>
      </c>
      <c r="G9" s="47">
        <v>0.1</v>
      </c>
      <c r="H9" s="48">
        <v>0.4</v>
      </c>
      <c r="I9" s="49">
        <v>0.01</v>
      </c>
      <c r="J9" s="35"/>
      <c r="K9" s="48">
        <v>0.4</v>
      </c>
      <c r="L9" s="36">
        <f t="shared" si="0"/>
        <v>0.4325259515570935</v>
      </c>
      <c r="M9" s="40">
        <f t="shared" si="1"/>
        <v>7.441990637085287E-2</v>
      </c>
      <c r="N9" s="44"/>
      <c r="O9" s="28">
        <v>1</v>
      </c>
      <c r="P9" s="14">
        <f>E8^2</f>
        <v>1.3924000000000003</v>
      </c>
      <c r="Q9" s="14">
        <f>2*E8*G8</f>
        <v>0.23600000000000004</v>
      </c>
      <c r="R9" s="15">
        <v>0.3</v>
      </c>
      <c r="S9" s="29">
        <v>0.01</v>
      </c>
      <c r="Z9">
        <v>1.8942609646341471E-3</v>
      </c>
      <c r="AA9" t="e">
        <v>#N/A</v>
      </c>
      <c r="AB9" t="e">
        <v>#N/A</v>
      </c>
    </row>
    <row r="10" spans="1:28" ht="15.75" thickBot="1" x14ac:dyDescent="0.3">
      <c r="A10" s="9"/>
      <c r="B10" s="10">
        <v>1</v>
      </c>
      <c r="D10" s="28">
        <v>4</v>
      </c>
      <c r="E10" s="47">
        <f>AVERAGE(B21:B25)</f>
        <v>1.54</v>
      </c>
      <c r="F10" s="47">
        <f>_xlfn.STDEV.S(B21:B25)/SQRT(5)</f>
        <v>2.4494897427831803E-2</v>
      </c>
      <c r="G10" s="47">
        <v>0.1</v>
      </c>
      <c r="H10" s="48">
        <v>0.5</v>
      </c>
      <c r="I10" s="49">
        <v>0.01</v>
      </c>
      <c r="J10" s="35"/>
      <c r="K10" s="48">
        <v>0.5</v>
      </c>
      <c r="L10" s="36">
        <f t="shared" si="0"/>
        <v>0.42165626581210996</v>
      </c>
      <c r="M10" s="40">
        <f t="shared" si="1"/>
        <v>6.319367931781493E-2</v>
      </c>
      <c r="N10" s="44"/>
      <c r="O10" s="28">
        <v>2</v>
      </c>
      <c r="P10" s="14">
        <f t="shared" ref="P10:P14" si="2">E9^2</f>
        <v>1.8495999999999997</v>
      </c>
      <c r="Q10" s="14">
        <f t="shared" ref="Q10:Q14" si="3">2*E9*G9</f>
        <v>0.27199999999999996</v>
      </c>
      <c r="R10" s="15">
        <v>0.4</v>
      </c>
      <c r="S10" s="29">
        <v>0.01</v>
      </c>
      <c r="T10" t="s">
        <v>19</v>
      </c>
      <c r="Z10">
        <v>0.99954104974252911</v>
      </c>
      <c r="AA10">
        <v>1.2337686252340326E-2</v>
      </c>
      <c r="AB10" t="e">
        <v>#N/A</v>
      </c>
    </row>
    <row r="11" spans="1:28" ht="17.25" x14ac:dyDescent="0.25">
      <c r="A11" s="11"/>
      <c r="B11" s="5">
        <v>1.2</v>
      </c>
      <c r="D11" s="28">
        <v>5</v>
      </c>
      <c r="E11" s="47">
        <f>AVERAGE(B26:B30)</f>
        <v>1.64</v>
      </c>
      <c r="F11" s="47">
        <f>_xlfn.STDEV.S(B26:B30)/SQRT(5)</f>
        <v>2.4494897427831747E-2</v>
      </c>
      <c r="G11" s="47">
        <v>0.1</v>
      </c>
      <c r="H11" s="48">
        <v>0.6</v>
      </c>
      <c r="I11" s="49">
        <v>0.01</v>
      </c>
      <c r="J11" s="35"/>
      <c r="K11" s="48">
        <v>0.6</v>
      </c>
      <c r="L11" s="36">
        <f t="shared" si="0"/>
        <v>0.44616299821534805</v>
      </c>
      <c r="M11" s="40">
        <f t="shared" si="1"/>
        <v>6.1846171703834843E-2</v>
      </c>
      <c r="N11" s="44"/>
      <c r="O11" s="28">
        <v>3</v>
      </c>
      <c r="P11" s="14">
        <f t="shared" si="2"/>
        <v>2.3715999999999999</v>
      </c>
      <c r="Q11" s="14">
        <f t="shared" si="3"/>
        <v>0.30800000000000005</v>
      </c>
      <c r="R11" s="15">
        <v>0.5</v>
      </c>
      <c r="S11" s="29">
        <v>0.01</v>
      </c>
      <c r="T11" s="52" t="s">
        <v>20</v>
      </c>
      <c r="U11">
        <f>U8*2</f>
        <v>0.43308000000000002</v>
      </c>
      <c r="V11" t="s">
        <v>21</v>
      </c>
      <c r="W11">
        <f>W8*2</f>
        <v>3.7799999999999999E-3</v>
      </c>
      <c r="X11" t="s">
        <v>24</v>
      </c>
      <c r="Z11">
        <v>13067.312199591064</v>
      </c>
      <c r="AA11">
        <v>6</v>
      </c>
      <c r="AB11" t="e">
        <v>#N/A</v>
      </c>
    </row>
    <row r="12" spans="1:28" x14ac:dyDescent="0.25">
      <c r="A12" s="4"/>
      <c r="B12" s="8">
        <v>1.2</v>
      </c>
      <c r="D12" s="28">
        <v>6</v>
      </c>
      <c r="E12" s="47">
        <f>AVERAGE(B31:B35)</f>
        <v>1.78</v>
      </c>
      <c r="F12" s="47">
        <f>_xlfn.STDEV.S(B31:B35)/SQRT(5)</f>
        <v>2.0000000000000018E-2</v>
      </c>
      <c r="G12" s="47">
        <v>0.1</v>
      </c>
      <c r="H12" s="48">
        <v>0.7</v>
      </c>
      <c r="I12" s="49">
        <v>0.01</v>
      </c>
      <c r="J12" s="35"/>
      <c r="K12" s="48">
        <v>0.7</v>
      </c>
      <c r="L12" s="36">
        <f t="shared" si="0"/>
        <v>0.44186340108572147</v>
      </c>
      <c r="M12" s="40">
        <f t="shared" si="1"/>
        <v>5.5959907456923634E-2</v>
      </c>
      <c r="N12" s="44"/>
      <c r="O12" s="28">
        <v>4</v>
      </c>
      <c r="P12" s="14">
        <f t="shared" si="2"/>
        <v>2.6895999999999995</v>
      </c>
      <c r="Q12" s="14">
        <f t="shared" si="3"/>
        <v>0.32800000000000001</v>
      </c>
      <c r="R12" s="15">
        <v>0.6</v>
      </c>
      <c r="S12" s="29">
        <v>0.01</v>
      </c>
      <c r="Z12">
        <v>1.9890866889876329</v>
      </c>
      <c r="AA12">
        <v>9.1331101236712489E-4</v>
      </c>
      <c r="AB12" t="e">
        <v>#N/A</v>
      </c>
    </row>
    <row r="13" spans="1:28" ht="15.75" thickBot="1" x14ac:dyDescent="0.3">
      <c r="A13" s="7">
        <v>0.3</v>
      </c>
      <c r="B13" s="8">
        <v>1.2</v>
      </c>
      <c r="D13" s="28">
        <v>7</v>
      </c>
      <c r="E13" s="47">
        <f>AVERAGE(B36:B40)</f>
        <v>1.94</v>
      </c>
      <c r="F13" s="47">
        <f>_xlfn.STDEV.S(B26:B30)/SQRT(5)</f>
        <v>2.4494897427831747E-2</v>
      </c>
      <c r="G13" s="47">
        <v>0.1</v>
      </c>
      <c r="H13" s="48">
        <v>0.8</v>
      </c>
      <c r="I13" s="49">
        <v>0.01</v>
      </c>
      <c r="J13" s="35"/>
      <c r="K13" s="48">
        <v>0.8</v>
      </c>
      <c r="L13" s="41">
        <f t="shared" si="0"/>
        <v>0.42512488043362739</v>
      </c>
      <c r="M13" s="42">
        <f t="shared" si="1"/>
        <v>4.9141368266619044E-2</v>
      </c>
      <c r="N13" s="44"/>
      <c r="O13" s="28">
        <v>5</v>
      </c>
      <c r="P13" s="14">
        <f t="shared" si="2"/>
        <v>3.1684000000000001</v>
      </c>
      <c r="Q13" s="14">
        <f t="shared" si="3"/>
        <v>0.35600000000000004</v>
      </c>
      <c r="R13" s="15">
        <v>0.7</v>
      </c>
      <c r="S13" s="29">
        <v>0.01</v>
      </c>
      <c r="T13" t="s">
        <v>31</v>
      </c>
    </row>
    <row r="14" spans="1:28" ht="18" thickBot="1" x14ac:dyDescent="0.3">
      <c r="A14" s="4"/>
      <c r="B14" s="8">
        <v>1.2</v>
      </c>
      <c r="D14" s="28">
        <v>8</v>
      </c>
      <c r="E14" s="14">
        <f>AVERAGE(B41:B45)</f>
        <v>2.12</v>
      </c>
      <c r="F14" s="14">
        <f>_xlfn.STDEV.S(B41:B45)/SQRT(5)</f>
        <v>2.0000000000000018E-2</v>
      </c>
      <c r="G14" s="14">
        <v>0.1</v>
      </c>
      <c r="H14" s="15">
        <v>0.9</v>
      </c>
      <c r="I14" s="29">
        <v>0.01</v>
      </c>
      <c r="J14" s="35"/>
      <c r="L14" s="37">
        <f>AVERAGE(L8:L13)</f>
        <v>0.43304069249347305</v>
      </c>
      <c r="M14" s="43">
        <f>_xlfn.STDEV.S(L8:L13)/SQRT(6)</f>
        <v>3.8604937144387937E-3</v>
      </c>
      <c r="N14" s="45"/>
      <c r="O14" s="30">
        <v>6</v>
      </c>
      <c r="P14" s="31">
        <f t="shared" si="2"/>
        <v>3.7635999999999998</v>
      </c>
      <c r="Q14" s="31">
        <f t="shared" si="3"/>
        <v>0.38800000000000001</v>
      </c>
      <c r="R14" s="32">
        <v>0.8</v>
      </c>
      <c r="S14" s="33">
        <v>0.01</v>
      </c>
      <c r="U14" t="s">
        <v>23</v>
      </c>
      <c r="V14" t="s">
        <v>21</v>
      </c>
      <c r="W14" t="s">
        <v>25</v>
      </c>
    </row>
    <row r="15" spans="1:28" ht="15.75" thickBot="1" x14ac:dyDescent="0.3">
      <c r="A15" s="9"/>
      <c r="B15" s="12">
        <v>1.1000000000000001</v>
      </c>
      <c r="D15" s="28">
        <v>9</v>
      </c>
      <c r="E15" s="14">
        <f>AVERAGE(B46:B50)</f>
        <v>2.2999999999999998</v>
      </c>
      <c r="F15" s="14">
        <f>_xlfn.STDEV.S(B46:B50)/SQRT(5)</f>
        <v>3.162277660168375E-2</v>
      </c>
      <c r="G15" s="14">
        <v>0.1</v>
      </c>
      <c r="H15" s="15">
        <v>1</v>
      </c>
      <c r="I15" s="29">
        <v>0.01</v>
      </c>
      <c r="J15" s="35"/>
    </row>
    <row r="16" spans="1:28" x14ac:dyDescent="0.25">
      <c r="A16" s="11"/>
      <c r="B16" s="5">
        <v>1.4</v>
      </c>
    </row>
    <row r="17" spans="1:11" x14ac:dyDescent="0.25">
      <c r="A17" s="4"/>
      <c r="B17" s="8">
        <v>1.4</v>
      </c>
    </row>
    <row r="18" spans="1:11" x14ac:dyDescent="0.25">
      <c r="A18" s="7">
        <v>0.4</v>
      </c>
      <c r="B18" s="8">
        <v>1.3</v>
      </c>
    </row>
    <row r="19" spans="1:11" x14ac:dyDescent="0.25">
      <c r="A19" s="4"/>
      <c r="B19" s="8">
        <v>1.4</v>
      </c>
    </row>
    <row r="20" spans="1:11" ht="15.75" thickBot="1" x14ac:dyDescent="0.3">
      <c r="A20" s="9"/>
      <c r="B20" s="12">
        <v>1.3</v>
      </c>
    </row>
    <row r="21" spans="1:11" x14ac:dyDescent="0.25">
      <c r="A21" s="11"/>
      <c r="B21" s="5">
        <v>1.5</v>
      </c>
    </row>
    <row r="22" spans="1:11" x14ac:dyDescent="0.25">
      <c r="A22" s="4"/>
      <c r="B22" s="8">
        <v>1.6</v>
      </c>
    </row>
    <row r="23" spans="1:11" x14ac:dyDescent="0.25">
      <c r="A23" s="7">
        <v>0.5</v>
      </c>
      <c r="B23" s="8">
        <v>1.6</v>
      </c>
    </row>
    <row r="24" spans="1:11" x14ac:dyDescent="0.25">
      <c r="A24" s="4"/>
      <c r="B24" s="8">
        <v>1.5</v>
      </c>
    </row>
    <row r="25" spans="1:11" ht="15.75" thickBot="1" x14ac:dyDescent="0.3">
      <c r="A25" s="9"/>
      <c r="B25" s="13">
        <v>1.5</v>
      </c>
    </row>
    <row r="26" spans="1:11" x14ac:dyDescent="0.25">
      <c r="A26" s="11"/>
      <c r="B26" s="5">
        <v>1.7</v>
      </c>
    </row>
    <row r="27" spans="1:11" x14ac:dyDescent="0.25">
      <c r="A27" s="4"/>
      <c r="B27" s="8">
        <v>1.6</v>
      </c>
    </row>
    <row r="28" spans="1:11" x14ac:dyDescent="0.25">
      <c r="A28" s="7">
        <v>0.6</v>
      </c>
      <c r="B28" s="8">
        <v>1.6</v>
      </c>
    </row>
    <row r="29" spans="1:11" x14ac:dyDescent="0.25">
      <c r="A29" s="4"/>
      <c r="B29" s="8">
        <v>1.6</v>
      </c>
    </row>
    <row r="30" spans="1:11" ht="15.75" thickBot="1" x14ac:dyDescent="0.3">
      <c r="A30" s="9"/>
      <c r="B30" s="13">
        <v>1.7</v>
      </c>
    </row>
    <row r="31" spans="1:11" x14ac:dyDescent="0.25">
      <c r="A31" s="11"/>
      <c r="B31" s="5">
        <v>1.8</v>
      </c>
      <c r="K31" t="s">
        <v>26</v>
      </c>
    </row>
    <row r="32" spans="1:11" ht="18" x14ac:dyDescent="0.35">
      <c r="A32" s="4"/>
      <c r="B32" s="8">
        <v>1.8</v>
      </c>
      <c r="J32" s="52" t="s">
        <v>27</v>
      </c>
      <c r="K32" s="53">
        <f>L12-M12</f>
        <v>0.38590349362879783</v>
      </c>
    </row>
    <row r="33" spans="1:11" ht="18" x14ac:dyDescent="0.35">
      <c r="A33" s="7">
        <v>0.7</v>
      </c>
      <c r="B33" s="8">
        <v>1.7</v>
      </c>
      <c r="J33" s="52" t="s">
        <v>28</v>
      </c>
      <c r="K33" s="53">
        <f>L13+M13</f>
        <v>0.47426624870024642</v>
      </c>
    </row>
    <row r="34" spans="1:11" ht="18" x14ac:dyDescent="0.35">
      <c r="A34" s="4"/>
      <c r="B34" s="8">
        <v>1.8</v>
      </c>
      <c r="J34" s="52" t="s">
        <v>29</v>
      </c>
      <c r="K34" s="53">
        <f>AVERAGE(K32:K33)</f>
        <v>0.4300848711645221</v>
      </c>
    </row>
    <row r="35" spans="1:11" ht="18.75" thickBot="1" x14ac:dyDescent="0.4">
      <c r="A35" s="9"/>
      <c r="B35" s="8">
        <v>1.8</v>
      </c>
      <c r="J35" s="52" t="s">
        <v>30</v>
      </c>
      <c r="K35">
        <f>(K33-K32)/2</f>
        <v>4.4181377535724292E-2</v>
      </c>
    </row>
    <row r="36" spans="1:11" x14ac:dyDescent="0.25">
      <c r="A36" s="11"/>
      <c r="B36" s="5">
        <v>1.9</v>
      </c>
    </row>
    <row r="37" spans="1:11" x14ac:dyDescent="0.25">
      <c r="A37" s="4"/>
      <c r="B37" s="8">
        <v>1.9</v>
      </c>
    </row>
    <row r="38" spans="1:11" x14ac:dyDescent="0.25">
      <c r="A38" s="7">
        <v>0.8</v>
      </c>
      <c r="B38" s="6">
        <v>2</v>
      </c>
    </row>
    <row r="39" spans="1:11" x14ac:dyDescent="0.25">
      <c r="A39" s="4"/>
      <c r="B39" s="6">
        <v>2</v>
      </c>
    </row>
    <row r="40" spans="1:11" ht="15.75" thickBot="1" x14ac:dyDescent="0.3">
      <c r="A40" s="9"/>
      <c r="B40" s="12">
        <v>1.9</v>
      </c>
    </row>
    <row r="41" spans="1:11" ht="15.75" thickBot="1" x14ac:dyDescent="0.3">
      <c r="A41" s="11"/>
      <c r="B41" s="5">
        <v>2.2000000000000002</v>
      </c>
    </row>
    <row r="42" spans="1:11" ht="15.75" thickBot="1" x14ac:dyDescent="0.3">
      <c r="A42" s="4"/>
      <c r="B42" s="5">
        <v>2.1</v>
      </c>
    </row>
    <row r="43" spans="1:11" ht="15.75" thickBot="1" x14ac:dyDescent="0.3">
      <c r="A43" s="7">
        <v>0.9</v>
      </c>
      <c r="B43" s="5">
        <v>2.1</v>
      </c>
    </row>
    <row r="44" spans="1:11" ht="15.75" thickBot="1" x14ac:dyDescent="0.3">
      <c r="A44" s="4"/>
      <c r="B44" s="5">
        <v>2.1</v>
      </c>
    </row>
    <row r="45" spans="1:11" ht="15.75" thickBot="1" x14ac:dyDescent="0.3">
      <c r="A45" s="9"/>
      <c r="B45" s="5">
        <v>2.1</v>
      </c>
    </row>
    <row r="46" spans="1:11" ht="15.75" thickBot="1" x14ac:dyDescent="0.3">
      <c r="A46" s="11"/>
      <c r="B46" s="5">
        <v>2.2999999999999998</v>
      </c>
    </row>
    <row r="47" spans="1:11" ht="15.75" thickBot="1" x14ac:dyDescent="0.3">
      <c r="A47" s="4"/>
      <c r="B47" s="5">
        <v>2.2999999999999998</v>
      </c>
    </row>
    <row r="48" spans="1:11" ht="15.75" thickBot="1" x14ac:dyDescent="0.3">
      <c r="A48" s="7">
        <v>1</v>
      </c>
      <c r="B48" s="5">
        <v>2.2000000000000002</v>
      </c>
    </row>
    <row r="49" spans="1:2" ht="15.75" thickBot="1" x14ac:dyDescent="0.3">
      <c r="A49" s="4"/>
      <c r="B49" s="5">
        <v>2.2999999999999998</v>
      </c>
    </row>
    <row r="50" spans="1:2" ht="15.75" thickBot="1" x14ac:dyDescent="0.3">
      <c r="A50" s="9"/>
      <c r="B50" s="5">
        <v>2.4</v>
      </c>
    </row>
  </sheetData>
  <mergeCells count="3">
    <mergeCell ref="A1:I1"/>
    <mergeCell ref="A3:D3"/>
    <mergeCell ref="A4:B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orizzontale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2017-07-18T14:46:14Z</dcterms:modified>
</cp:coreProperties>
</file>