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1A46AE3-50D3-40AD-91BC-9C8E7206CB9F}" xr6:coauthVersionLast="45" xr6:coauthVersionMax="45" xr10:uidLastSave="{00000000-0000-0000-0000-000000000000}"/>
  <bookViews>
    <workbookView xWindow="135" yWindow="435" windowWidth="16440" windowHeight="10920" tabRatio="751" activeTab="3" xr2:uid="{00000000-000D-0000-FFFF-FFFF00000000}"/>
  </bookViews>
  <sheets>
    <sheet name="dipolo_1" sheetId="1" r:id="rId1"/>
    <sheet name="dipolo_2" sheetId="2" r:id="rId2"/>
    <sheet name="dipolo_correzioni" sheetId="3" r:id="rId3"/>
    <sheet name="Modello" sheetId="5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5" l="1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4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F15" i="5"/>
  <c r="G15" i="5"/>
  <c r="F16" i="5"/>
  <c r="G16" i="5"/>
  <c r="F17" i="5"/>
  <c r="G17" i="5"/>
  <c r="F18" i="5"/>
  <c r="G18" i="5"/>
  <c r="F19" i="5"/>
  <c r="G19" i="5"/>
  <c r="G4" i="5"/>
  <c r="F4" i="5"/>
  <c r="K17" i="3"/>
  <c r="J17" i="3"/>
  <c r="N17" i="3"/>
  <c r="K16" i="3"/>
  <c r="L16" i="3"/>
  <c r="O16" i="3"/>
  <c r="J16" i="3"/>
  <c r="N16" i="3"/>
  <c r="K15" i="3"/>
  <c r="L15" i="3"/>
  <c r="O15" i="3"/>
  <c r="J15" i="3"/>
  <c r="N15" i="3"/>
  <c r="K14" i="3"/>
  <c r="J14" i="3"/>
  <c r="N14" i="3"/>
  <c r="K13" i="3"/>
  <c r="L13" i="3"/>
  <c r="O13" i="3"/>
  <c r="J13" i="3"/>
  <c r="N13" i="3"/>
  <c r="K12" i="3"/>
  <c r="J12" i="3"/>
  <c r="N12" i="3"/>
  <c r="K11" i="3"/>
  <c r="L11" i="3"/>
  <c r="O11" i="3"/>
  <c r="J11" i="3"/>
  <c r="N11" i="3"/>
  <c r="K10" i="3"/>
  <c r="L10" i="3"/>
  <c r="O10" i="3"/>
  <c r="J10" i="3"/>
  <c r="N10" i="3"/>
  <c r="K9" i="3"/>
  <c r="L9" i="3"/>
  <c r="O9" i="3"/>
  <c r="J9" i="3"/>
  <c r="N9" i="3"/>
  <c r="K8" i="3"/>
  <c r="J8" i="3"/>
  <c r="N8" i="3"/>
  <c r="K7" i="3"/>
  <c r="L7" i="3"/>
  <c r="O7" i="3"/>
  <c r="J7" i="3"/>
  <c r="N7" i="3"/>
  <c r="K6" i="3"/>
  <c r="J6" i="3"/>
  <c r="N6" i="3"/>
  <c r="L17" i="3"/>
  <c r="O17" i="3"/>
  <c r="L14" i="3"/>
  <c r="O14" i="3"/>
  <c r="L12" i="3"/>
  <c r="O12" i="3"/>
  <c r="L8" i="3"/>
  <c r="O8" i="3"/>
  <c r="L6" i="3"/>
  <c r="O6" i="3"/>
  <c r="F17" i="3"/>
  <c r="F16" i="3"/>
  <c r="F15" i="3"/>
  <c r="F14" i="3"/>
  <c r="F13" i="3"/>
  <c r="F12" i="3"/>
  <c r="F11" i="3"/>
  <c r="F10" i="3"/>
  <c r="F9" i="3"/>
  <c r="F8" i="3"/>
  <c r="F7" i="3"/>
  <c r="F6" i="3"/>
  <c r="P5" i="2" a="1"/>
  <c r="Q6" i="2"/>
  <c r="P5" i="1" a="1"/>
  <c r="Q6" i="1"/>
  <c r="J16" i="1"/>
  <c r="J15" i="1"/>
  <c r="J14" i="1"/>
  <c r="J13" i="1"/>
  <c r="J12" i="1"/>
  <c r="J11" i="1"/>
  <c r="J10" i="1"/>
  <c r="J9" i="1"/>
  <c r="J8" i="1"/>
  <c r="J7" i="1"/>
  <c r="J6" i="1"/>
  <c r="J5" i="1"/>
  <c r="M20" i="2"/>
  <c r="K20" i="2"/>
  <c r="J6" i="2"/>
  <c r="J7" i="2"/>
  <c r="J8" i="2"/>
  <c r="M8" i="2"/>
  <c r="J9" i="2"/>
  <c r="J10" i="2"/>
  <c r="J11" i="2"/>
  <c r="J12" i="2"/>
  <c r="M12" i="2"/>
  <c r="J13" i="2"/>
  <c r="J14" i="2"/>
  <c r="J15" i="2"/>
  <c r="J16" i="2"/>
  <c r="J17" i="2"/>
  <c r="M17" i="2"/>
  <c r="J18" i="2"/>
  <c r="J5" i="2"/>
  <c r="M5" i="2"/>
  <c r="L5" i="2"/>
  <c r="L16" i="2"/>
  <c r="M16" i="2"/>
  <c r="L17" i="2"/>
  <c r="L18" i="2"/>
  <c r="M18" i="2"/>
  <c r="M15" i="2"/>
  <c r="L15" i="2"/>
  <c r="M14" i="2"/>
  <c r="L14" i="2"/>
  <c r="M13" i="2"/>
  <c r="L13" i="2"/>
  <c r="L12" i="2"/>
  <c r="M11" i="2"/>
  <c r="L11" i="2"/>
  <c r="M10" i="2"/>
  <c r="L10" i="2"/>
  <c r="M9" i="2"/>
  <c r="L9" i="2"/>
  <c r="L8" i="2"/>
  <c r="M7" i="2"/>
  <c r="L7" i="2"/>
  <c r="M6" i="2"/>
  <c r="L6" i="2"/>
  <c r="Q19" i="3"/>
  <c r="O19" i="3"/>
  <c r="R5" i="3" a="1"/>
  <c r="P8" i="2"/>
  <c r="P6" i="2"/>
  <c r="Q9" i="2"/>
  <c r="Q7" i="2"/>
  <c r="Q5" i="2"/>
  <c r="P9" i="2"/>
  <c r="P7" i="2"/>
  <c r="P5" i="2"/>
  <c r="Q8" i="2"/>
  <c r="P8" i="1"/>
  <c r="P6" i="1"/>
  <c r="Q9" i="1"/>
  <c r="Q7" i="1"/>
  <c r="Q5" i="1"/>
  <c r="P9" i="1"/>
  <c r="P7" i="1"/>
  <c r="P5" i="1"/>
  <c r="Q8" i="1"/>
  <c r="L5" i="1"/>
  <c r="M16" i="1"/>
  <c r="M6" i="1"/>
  <c r="M5" i="1"/>
  <c r="M8" i="1"/>
  <c r="M9" i="1"/>
  <c r="M10" i="1"/>
  <c r="M12" i="1"/>
  <c r="M13" i="1"/>
  <c r="M14" i="1"/>
  <c r="L6" i="1"/>
  <c r="L7" i="1"/>
  <c r="L8" i="1"/>
  <c r="L9" i="1"/>
  <c r="L10" i="1"/>
  <c r="L11" i="1"/>
  <c r="L12" i="1"/>
  <c r="L13" i="1"/>
  <c r="L14" i="1"/>
  <c r="L15" i="1"/>
  <c r="L16" i="1"/>
  <c r="M15" i="1"/>
  <c r="M7" i="1"/>
  <c r="M11" i="1"/>
  <c r="R9" i="3"/>
  <c r="R7" i="3"/>
  <c r="R5" i="3"/>
  <c r="S8" i="3"/>
  <c r="S6" i="3"/>
  <c r="R6" i="3"/>
  <c r="S9" i="3"/>
  <c r="S7" i="3"/>
  <c r="S5" i="3"/>
  <c r="R8" i="3"/>
  <c r="O19" i="1"/>
  <c r="M19" i="1"/>
</calcChain>
</file>

<file path=xl/sharedStrings.xml><?xml version="1.0" encoding="utf-8"?>
<sst xmlns="http://schemas.openxmlformats.org/spreadsheetml/2006/main" count="37" uniqueCount="18">
  <si>
    <t>X(cm)</t>
  </si>
  <si>
    <r>
      <rPr>
        <sz val="11"/>
        <color theme="1"/>
        <rFont val="Symbol"/>
        <family val="1"/>
        <charset val="2"/>
      </rPr>
      <t>Q</t>
    </r>
    <r>
      <rPr>
        <sz val="11"/>
        <color theme="1"/>
        <rFont val="Calibri"/>
        <family val="2"/>
        <scheme val="minor"/>
      </rPr>
      <t>(deg)</t>
    </r>
  </si>
  <si>
    <r>
      <t>tan(</t>
    </r>
    <r>
      <rPr>
        <sz val="11"/>
        <color theme="1"/>
        <rFont val="Symbol"/>
        <family val="1"/>
        <charset val="2"/>
      </rPr>
      <t>Q</t>
    </r>
    <r>
      <rPr>
        <sz val="11"/>
        <color theme="1"/>
        <rFont val="Calibri"/>
        <family val="2"/>
        <scheme val="minor"/>
      </rPr>
      <t>)</t>
    </r>
  </si>
  <si>
    <t>log(X)</t>
  </si>
  <si>
    <r>
      <t>log(tan(</t>
    </r>
    <r>
      <rPr>
        <sz val="11"/>
        <color theme="4" tint="-0.249977111117893"/>
        <rFont val="Symbol"/>
        <family val="1"/>
        <charset val="2"/>
      </rPr>
      <t>Q</t>
    </r>
    <r>
      <rPr>
        <sz val="11"/>
        <color theme="4" tint="-0.249977111117893"/>
        <rFont val="Calibri"/>
        <family val="2"/>
        <scheme val="minor"/>
      </rPr>
      <t>))</t>
    </r>
  </si>
  <si>
    <t>±</t>
  </si>
  <si>
    <t>a=</t>
  </si>
  <si>
    <t>Regressione lineare in forma di matrice</t>
  </si>
  <si>
    <t>dati originali</t>
  </si>
  <si>
    <t>correzioni</t>
  </si>
  <si>
    <t>dati modificati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</si>
  <si>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x(mm)</t>
    </r>
  </si>
  <si>
    <r>
      <rPr>
        <sz val="11"/>
        <color theme="1"/>
        <rFont val="Symbol"/>
        <family val="1"/>
        <charset val="2"/>
      </rPr>
      <t>dq</t>
    </r>
    <r>
      <rPr>
        <sz val="11"/>
        <color theme="1"/>
        <rFont val="Calibri"/>
        <family val="2"/>
        <scheme val="minor"/>
      </rPr>
      <t>(deg)</t>
    </r>
  </si>
  <si>
    <t>Dipolo</t>
  </si>
  <si>
    <t>x/d</t>
  </si>
  <si>
    <t>B</t>
  </si>
  <si>
    <t>ln(x/d)</t>
  </si>
  <si>
    <t>ln(B)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</si>
</sst>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8" formatCode="0.0"/>
  </numFmts>
  <fonts count="7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4" tint="-0.249977111117893"/>
      <name val="Calibri"/>
      <family val="2"/>
      <scheme val="minor"/>
    </font>
    <font>
      <sz val="11"/>
      <color theme="4" tint="-0.249977111117893"/>
      <name val="Symbol"/>
      <family val="1"/>
      <charset val="2"/>
    </font>
    <font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1"/>
      <charset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4" fillId="0" borderId="0" xfId="0" applyFont="1" applyAlignment="1">
      <alignment horizontal="right"/>
    </xf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5" borderId="0" xfId="0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2" fontId="0" fillId="6" borderId="3" xfId="0" applyNumberFormat="1" applyFill="1" applyBorder="1" applyAlignment="1">
      <alignment horizontal="center"/>
    </xf>
    <xf numFmtId="2" fontId="0" fillId="6" borderId="5" xfId="0" applyNumberFormat="1" applyFill="1" applyBorder="1" applyAlignment="1">
      <alignment horizontal="center"/>
    </xf>
    <xf numFmtId="2" fontId="0" fillId="6" borderId="4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2" fontId="0" fillId="6" borderId="6" xfId="0" applyNumberFormat="1" applyFill="1" applyBorder="1" applyAlignment="1">
      <alignment horizontal="center"/>
    </xf>
    <xf numFmtId="164" fontId="0" fillId="6" borderId="7" xfId="0" applyNumberFormat="1" applyFill="1" applyBorder="1" applyAlignment="1">
      <alignment horizontal="center"/>
    </xf>
    <xf numFmtId="2" fontId="0" fillId="8" borderId="9" xfId="0" applyNumberFormat="1" applyFill="1" applyBorder="1" applyAlignment="1">
      <alignment horizontal="center"/>
    </xf>
    <xf numFmtId="2" fontId="0" fillId="8" borderId="10" xfId="0" applyNumberForma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1" fontId="0" fillId="6" borderId="4" xfId="0" applyNumberFormat="1" applyFill="1" applyBorder="1" applyAlignment="1">
      <alignment horizontal="center"/>
    </xf>
    <xf numFmtId="0" fontId="6" fillId="6" borderId="0" xfId="0" applyFont="1" applyFill="1" applyBorder="1" applyAlignment="1">
      <alignment horizontal="left"/>
    </xf>
    <xf numFmtId="0" fontId="0" fillId="6" borderId="0" xfId="0" applyFill="1" applyAlignment="1">
      <alignment horizontal="left" vertical="center"/>
    </xf>
    <xf numFmtId="0" fontId="6" fillId="6" borderId="0" xfId="0" applyFont="1" applyFill="1" applyAlignment="1">
      <alignment horizontal="left"/>
    </xf>
    <xf numFmtId="0" fontId="0" fillId="7" borderId="0" xfId="0" applyFill="1" applyAlignment="1">
      <alignment horizontal="center" wrapText="1"/>
    </xf>
    <xf numFmtId="0" fontId="0" fillId="7" borderId="8" xfId="0" applyFill="1" applyBorder="1" applyAlignment="1">
      <alignment horizontal="center" wrapText="1"/>
    </xf>
    <xf numFmtId="0" fontId="0" fillId="9" borderId="0" xfId="0" applyFill="1" applyAlignment="1">
      <alignment horizontal="center"/>
    </xf>
    <xf numFmtId="0" fontId="5" fillId="9" borderId="0" xfId="0" applyFont="1" applyFill="1" applyAlignment="1">
      <alignment horizontal="center"/>
    </xf>
    <xf numFmtId="0" fontId="0" fillId="6" borderId="1" xfId="0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0" borderId="12" xfId="0" applyBorder="1"/>
    <xf numFmtId="2" fontId="0" fillId="5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5" borderId="11" xfId="0" applyNumberForma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2" fontId="0" fillId="5" borderId="0" xfId="0" applyNumberFormat="1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2" fontId="0" fillId="5" borderId="12" xfId="0" applyNumberFormat="1" applyFill="1" applyBorder="1" applyAlignment="1">
      <alignment horizontal="center" vertical="center"/>
    </xf>
    <xf numFmtId="2" fontId="0" fillId="2" borderId="12" xfId="0" applyNumberFormat="1" applyFill="1" applyBorder="1" applyAlignment="1">
      <alignment horizontal="center" vertical="center"/>
    </xf>
    <xf numFmtId="168" fontId="0" fillId="5" borderId="0" xfId="0" applyNumberForma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078969868335149"/>
          <c:y val="0.10200240594925636"/>
          <c:w val="0.7640213641417094"/>
          <c:h val="0.67921660834062414"/>
        </c:manualLayout>
      </c:layout>
      <c:scatterChart>
        <c:scatterStyle val="lineMarker"/>
        <c:varyColors val="0"/>
        <c:ser>
          <c:idx val="0"/>
          <c:order val="0"/>
          <c:tx>
            <c:strRef>
              <c:f>dipolo_1!$M$4</c:f>
              <c:strCache>
                <c:ptCount val="1"/>
                <c:pt idx="0">
                  <c:v>log(tan(Q))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1085102378889015"/>
                  <c:y val="-0.43466899970836981"/>
                </c:manualLayout>
              </c:layout>
              <c:numFmt formatCode="#,##0.00" sourceLinked="0"/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solidFill>
                    <a:schemeClr val="accent3">
                      <a:lumMod val="20000"/>
                      <a:lumOff val="80000"/>
                    </a:schemeClr>
                  </a:solidFill>
                </a:ln>
              </c:spPr>
            </c:trendlineLbl>
          </c:trendline>
          <c:xVal>
            <c:numRef>
              <c:f>dipolo_1!$L$5:$L$16</c:f>
              <c:numCache>
                <c:formatCode>0.000</c:formatCode>
                <c:ptCount val="12"/>
                <c:pt idx="0">
                  <c:v>0.69897000433601886</c:v>
                </c:pt>
                <c:pt idx="1">
                  <c:v>0.84509804001425681</c:v>
                </c:pt>
                <c:pt idx="2">
                  <c:v>0.94448267215016868</c:v>
                </c:pt>
                <c:pt idx="3">
                  <c:v>1.0128372247051722</c:v>
                </c:pt>
                <c:pt idx="4">
                  <c:v>1.0934216851622351</c:v>
                </c:pt>
                <c:pt idx="5">
                  <c:v>1.146128035678238</c:v>
                </c:pt>
                <c:pt idx="6">
                  <c:v>1.2041199826559248</c:v>
                </c:pt>
                <c:pt idx="7">
                  <c:v>1.2741578492636798</c:v>
                </c:pt>
                <c:pt idx="8">
                  <c:v>1.3180633349627615</c:v>
                </c:pt>
                <c:pt idx="9">
                  <c:v>1.3710678622717363</c:v>
                </c:pt>
                <c:pt idx="10">
                  <c:v>1.4265112613645752</c:v>
                </c:pt>
                <c:pt idx="11">
                  <c:v>1.5440680443502757</c:v>
                </c:pt>
              </c:numCache>
            </c:numRef>
          </c:xVal>
          <c:yVal>
            <c:numRef>
              <c:f>dipolo_1!$M$5:$M$16</c:f>
              <c:numCache>
                <c:formatCode>0.000</c:formatCode>
                <c:ptCount val="12"/>
                <c:pt idx="0">
                  <c:v>1.2806042426167032</c:v>
                </c:pt>
                <c:pt idx="1">
                  <c:v>0.85219747142235025</c:v>
                </c:pt>
                <c:pt idx="2">
                  <c:v>0.6366358997821342</c:v>
                </c:pt>
                <c:pt idx="3">
                  <c:v>0.3721480710399182</c:v>
                </c:pt>
                <c:pt idx="4">
                  <c:v>0.18748263769261708</c:v>
                </c:pt>
                <c:pt idx="5">
                  <c:v>3.0344133488881219E-2</c:v>
                </c:pt>
                <c:pt idx="6">
                  <c:v>-0.12288559163133597</c:v>
                </c:pt>
                <c:pt idx="7">
                  <c:v>-0.35141686259905247</c:v>
                </c:pt>
                <c:pt idx="8">
                  <c:v>-0.51466097566851643</c:v>
                </c:pt>
                <c:pt idx="9">
                  <c:v>-0.67252548371922105</c:v>
                </c:pt>
                <c:pt idx="10">
                  <c:v>-0.97837978334898867</c:v>
                </c:pt>
                <c:pt idx="11">
                  <c:v>-1.4569161950255192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BE0-4DF0-AFCA-73CC3E1A8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19168"/>
        <c:axId val="61919744"/>
      </c:scatterChart>
      <c:valAx>
        <c:axId val="61919168"/>
        <c:scaling>
          <c:orientation val="minMax"/>
          <c:max val="1.8"/>
          <c:min val="0.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Log(X)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61919744"/>
        <c:crossesAt val="-2"/>
        <c:crossBetween val="midCat"/>
      </c:valAx>
      <c:valAx>
        <c:axId val="619197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t-IT" b="0"/>
                  <a:t>Log(tan(</a:t>
                </a:r>
                <a:r>
                  <a:rPr lang="it-IT" b="0">
                    <a:latin typeface="Symbol" panose="05050102010706020507" pitchFamily="18" charset="2"/>
                  </a:rPr>
                  <a:t>Q</a:t>
                </a:r>
                <a:r>
                  <a:rPr lang="it-IT" b="0"/>
                  <a:t>))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61919168"/>
        <c:crossesAt val="-2"/>
        <c:crossBetween val="midCat"/>
      </c:valAx>
    </c:plotArea>
    <c:plotVisOnly val="1"/>
    <c:dispBlanksAs val="gap"/>
    <c:showDLblsOverMax val="0"/>
  </c:chart>
  <c:spPr>
    <a:effectLst>
      <a:glow rad="63500">
        <a:schemeClr val="accent1">
          <a:satMod val="175000"/>
          <a:alpha val="40000"/>
        </a:schemeClr>
      </a:glow>
    </a:effectLst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13581562240799"/>
          <c:y val="4.4817903446708517E-2"/>
          <c:w val="0.79786282434702671"/>
          <c:h val="0.7906758242534035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forward val="0.1"/>
            <c:backward val="0.1"/>
            <c:dispRSqr val="0"/>
            <c:dispEq val="1"/>
            <c:trendlineLbl>
              <c:layout>
                <c:manualLayout>
                  <c:x val="-0.27698488203430938"/>
                  <c:y val="-0.59805363256165378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Modello!$F$4:$F$19</c:f>
              <c:numCache>
                <c:formatCode>0.00</c:formatCode>
                <c:ptCount val="16"/>
                <c:pt idx="0">
                  <c:v>-0.22314355131420971</c:v>
                </c:pt>
                <c:pt idx="1">
                  <c:v>-0.10536051565782628</c:v>
                </c:pt>
                <c:pt idx="2">
                  <c:v>0</c:v>
                </c:pt>
                <c:pt idx="3">
                  <c:v>0.18232155679395459</c:v>
                </c:pt>
                <c:pt idx="4">
                  <c:v>0.33647223662121289</c:v>
                </c:pt>
                <c:pt idx="5">
                  <c:v>0.53062825106217038</c:v>
                </c:pt>
                <c:pt idx="6">
                  <c:v>0.69314718055994529</c:v>
                </c:pt>
                <c:pt idx="7">
                  <c:v>0.83290912293510388</c:v>
                </c:pt>
                <c:pt idx="8">
                  <c:v>0.99325177301028345</c:v>
                </c:pt>
                <c:pt idx="9">
                  <c:v>1.1631508098056809</c:v>
                </c:pt>
                <c:pt idx="10">
                  <c:v>1.3083328196501789</c:v>
                </c:pt>
                <c:pt idx="11">
                  <c:v>1.4350845252893227</c:v>
                </c:pt>
                <c:pt idx="12">
                  <c:v>1.547562508716013</c:v>
                </c:pt>
                <c:pt idx="13">
                  <c:v>1.6677068205580761</c:v>
                </c:pt>
                <c:pt idx="14">
                  <c:v>1.8082887711792655</c:v>
                </c:pt>
                <c:pt idx="15" formatCode="0.000">
                  <c:v>1.9600947840472698</c:v>
                </c:pt>
              </c:numCache>
            </c:numRef>
          </c:xVal>
          <c:yVal>
            <c:numRef>
              <c:f>Modello!$G$4:$G$19</c:f>
              <c:numCache>
                <c:formatCode>0.00</c:formatCode>
                <c:ptCount val="16"/>
                <c:pt idx="0">
                  <c:v>4.6558058019566708</c:v>
                </c:pt>
                <c:pt idx="1">
                  <c:v>4.0500087484020488</c:v>
                </c:pt>
                <c:pt idx="2">
                  <c:v>3.5710964184575529</c:v>
                </c:pt>
                <c:pt idx="3">
                  <c:v>2.8301472161010697</c:v>
                </c:pt>
                <c:pt idx="4">
                  <c:v>2.2592177691460673</c:v>
                </c:pt>
                <c:pt idx="5">
                  <c:v>1.5848026902997119</c:v>
                </c:pt>
                <c:pt idx="6">
                  <c:v>1.0453677741492975</c:v>
                </c:pt>
                <c:pt idx="7">
                  <c:v>0.59382923232254081</c:v>
                </c:pt>
                <c:pt idx="8">
                  <c:v>8.5767706224372325E-2</c:v>
                </c:pt>
                <c:pt idx="9">
                  <c:v>-0.44428610196125268</c:v>
                </c:pt>
                <c:pt idx="10">
                  <c:v>-0.89240557698583778</c:v>
                </c:pt>
                <c:pt idx="11">
                  <c:v>-1.2809738578890695</c:v>
                </c:pt>
                <c:pt idx="12">
                  <c:v>-1.6241915194834045</c:v>
                </c:pt>
                <c:pt idx="13">
                  <c:v>-1.9895085768203706</c:v>
                </c:pt>
                <c:pt idx="14">
                  <c:v>-2.4156514488137102</c:v>
                </c:pt>
                <c:pt idx="15" formatCode="0.000">
                  <c:v>-2.8746087350480694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1D-4E6B-8FEF-7469A221925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forward val="0.2"/>
            <c:backward val="1.1000000000000001"/>
            <c:dispRSqr val="0"/>
            <c:dispEq val="1"/>
            <c:trendlineLbl>
              <c:layout>
                <c:manualLayout>
                  <c:x val="-0.41897511474167332"/>
                  <c:y val="-0.3394980888869597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Modello!$F$11:$F$19</c:f>
              <c:numCache>
                <c:formatCode>0.00</c:formatCode>
                <c:ptCount val="9"/>
                <c:pt idx="0">
                  <c:v>0.83290912293510388</c:v>
                </c:pt>
                <c:pt idx="1">
                  <c:v>0.99325177301028345</c:v>
                </c:pt>
                <c:pt idx="2">
                  <c:v>1.1631508098056809</c:v>
                </c:pt>
                <c:pt idx="3">
                  <c:v>1.3083328196501789</c:v>
                </c:pt>
                <c:pt idx="4">
                  <c:v>1.4350845252893227</c:v>
                </c:pt>
                <c:pt idx="5">
                  <c:v>1.547562508716013</c:v>
                </c:pt>
                <c:pt idx="6">
                  <c:v>1.6677068205580761</c:v>
                </c:pt>
                <c:pt idx="7">
                  <c:v>1.8082887711792655</c:v>
                </c:pt>
                <c:pt idx="8" formatCode="0.000">
                  <c:v>1.9600947840472698</c:v>
                </c:pt>
              </c:numCache>
            </c:numRef>
          </c:xVal>
          <c:yVal>
            <c:numRef>
              <c:f>Modello!$G$11:$G$19</c:f>
              <c:numCache>
                <c:formatCode>0.00</c:formatCode>
                <c:ptCount val="9"/>
                <c:pt idx="0">
                  <c:v>0.59382923232254081</c:v>
                </c:pt>
                <c:pt idx="1">
                  <c:v>8.5767706224372325E-2</c:v>
                </c:pt>
                <c:pt idx="2">
                  <c:v>-0.44428610196125268</c:v>
                </c:pt>
                <c:pt idx="3">
                  <c:v>-0.89240557698583778</c:v>
                </c:pt>
                <c:pt idx="4">
                  <c:v>-1.2809738578890695</c:v>
                </c:pt>
                <c:pt idx="5">
                  <c:v>-1.6241915194834045</c:v>
                </c:pt>
                <c:pt idx="6">
                  <c:v>-1.9895085768203706</c:v>
                </c:pt>
                <c:pt idx="7">
                  <c:v>-2.4156514488137102</c:v>
                </c:pt>
                <c:pt idx="8" formatCode="0.000">
                  <c:v>-2.8746087350480694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11D-4E6B-8FEF-7469A2219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6059232"/>
        <c:axId val="526059560"/>
      </c:scatterChart>
      <c:valAx>
        <c:axId val="526059232"/>
        <c:scaling>
          <c:orientation val="minMax"/>
          <c:max val="2.299999999999999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ln(x/d)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6059560"/>
        <c:crossesAt val="-4"/>
        <c:crossBetween val="midCat"/>
      </c:valAx>
      <c:valAx>
        <c:axId val="52605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ln(B)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6059232"/>
        <c:crossesAt val="-5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6835025127146"/>
          <c:y val="0.11589129483814521"/>
          <c:w val="0.76033314669002416"/>
          <c:h val="0.66995734908136484"/>
        </c:manualLayout>
      </c:layout>
      <c:scatterChart>
        <c:scatterStyle val="lineMarker"/>
        <c:varyColors val="0"/>
        <c:ser>
          <c:idx val="0"/>
          <c:order val="0"/>
          <c:tx>
            <c:strRef>
              <c:f>dipolo_1!$I$4</c:f>
              <c:strCache>
                <c:ptCount val="1"/>
                <c:pt idx="0">
                  <c:v>Q(deg)</c:v>
                </c:pt>
              </c:strCache>
            </c:strRef>
          </c:tx>
          <c:spPr>
            <a:ln w="28575">
              <a:noFill/>
            </a:ln>
          </c:spPr>
          <c:xVal>
            <c:numRef>
              <c:f>dipolo_1!$H$5:$H$16</c:f>
              <c:numCache>
                <c:formatCode>General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8.8000000000000007</c:v>
                </c:pt>
                <c:pt idx="3">
                  <c:v>10.3</c:v>
                </c:pt>
                <c:pt idx="4">
                  <c:v>12.4</c:v>
                </c:pt>
                <c:pt idx="5">
                  <c:v>14</c:v>
                </c:pt>
                <c:pt idx="6">
                  <c:v>16</c:v>
                </c:pt>
                <c:pt idx="7">
                  <c:v>18.8</c:v>
                </c:pt>
                <c:pt idx="8">
                  <c:v>20.8</c:v>
                </c:pt>
                <c:pt idx="9">
                  <c:v>23.5</c:v>
                </c:pt>
                <c:pt idx="10">
                  <c:v>26.7</c:v>
                </c:pt>
                <c:pt idx="11">
                  <c:v>35</c:v>
                </c:pt>
              </c:numCache>
            </c:numRef>
          </c:xVal>
          <c:yVal>
            <c:numRef>
              <c:f>dipolo_1!$I$5:$I$16</c:f>
              <c:numCache>
                <c:formatCode>General</c:formatCode>
                <c:ptCount val="12"/>
                <c:pt idx="0">
                  <c:v>87</c:v>
                </c:pt>
                <c:pt idx="1">
                  <c:v>82</c:v>
                </c:pt>
                <c:pt idx="2">
                  <c:v>77</c:v>
                </c:pt>
                <c:pt idx="3">
                  <c:v>67</c:v>
                </c:pt>
                <c:pt idx="4">
                  <c:v>57</c:v>
                </c:pt>
                <c:pt idx="5">
                  <c:v>47</c:v>
                </c:pt>
                <c:pt idx="6">
                  <c:v>37</c:v>
                </c:pt>
                <c:pt idx="7">
                  <c:v>24</c:v>
                </c:pt>
                <c:pt idx="8">
                  <c:v>17</c:v>
                </c:pt>
                <c:pt idx="9">
                  <c:v>12</c:v>
                </c:pt>
                <c:pt idx="10">
                  <c:v>6</c:v>
                </c:pt>
                <c:pt idx="1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3B-442D-9691-04435C0F1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21472"/>
        <c:axId val="61922048"/>
      </c:scatterChart>
      <c:valAx>
        <c:axId val="61921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x(cm)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61922048"/>
        <c:crosses val="autoZero"/>
        <c:crossBetween val="midCat"/>
      </c:valAx>
      <c:valAx>
        <c:axId val="61922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t-IT">
                    <a:latin typeface="Symbol" panose="05050102010706020507" pitchFamily="18" charset="2"/>
                  </a:rPr>
                  <a:t>q</a:t>
                </a:r>
                <a:r>
                  <a:rPr lang="it-IT">
                    <a:latin typeface="+mn-lt"/>
                  </a:rPr>
                  <a:t>(deg)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61921472"/>
        <c:crosses val="autoZero"/>
        <c:crossBetween val="midCat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6835025127146"/>
          <c:y val="0.11589129483814521"/>
          <c:w val="0.76033314669002416"/>
          <c:h val="0.66995734908136484"/>
        </c:manualLayout>
      </c:layout>
      <c:scatterChart>
        <c:scatterStyle val="lineMarker"/>
        <c:varyColors val="0"/>
        <c:ser>
          <c:idx val="0"/>
          <c:order val="0"/>
          <c:tx>
            <c:strRef>
              <c:f>dipolo_1!$J$4</c:f>
              <c:strCache>
                <c:ptCount val="1"/>
                <c:pt idx="0">
                  <c:v>tan(Q)</c:v>
                </c:pt>
              </c:strCache>
            </c:strRef>
          </c:tx>
          <c:spPr>
            <a:ln w="28575">
              <a:noFill/>
            </a:ln>
          </c:spPr>
          <c:xVal>
            <c:numRef>
              <c:f>dipolo_1!$H$5:$H$16</c:f>
              <c:numCache>
                <c:formatCode>General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8.8000000000000007</c:v>
                </c:pt>
                <c:pt idx="3">
                  <c:v>10.3</c:v>
                </c:pt>
                <c:pt idx="4">
                  <c:v>12.4</c:v>
                </c:pt>
                <c:pt idx="5">
                  <c:v>14</c:v>
                </c:pt>
                <c:pt idx="6">
                  <c:v>16</c:v>
                </c:pt>
                <c:pt idx="7">
                  <c:v>18.8</c:v>
                </c:pt>
                <c:pt idx="8">
                  <c:v>20.8</c:v>
                </c:pt>
                <c:pt idx="9">
                  <c:v>23.5</c:v>
                </c:pt>
                <c:pt idx="10">
                  <c:v>26.7</c:v>
                </c:pt>
                <c:pt idx="11">
                  <c:v>35</c:v>
                </c:pt>
              </c:numCache>
            </c:numRef>
          </c:xVal>
          <c:yVal>
            <c:numRef>
              <c:f>dipolo_1!$J$5:$J$16</c:f>
              <c:numCache>
                <c:formatCode>0.000</c:formatCode>
                <c:ptCount val="12"/>
                <c:pt idx="0">
                  <c:v>19.081136687728161</c:v>
                </c:pt>
                <c:pt idx="1">
                  <c:v>7.1153697223841954</c:v>
                </c:pt>
                <c:pt idx="2">
                  <c:v>4.3314758742841573</c:v>
                </c:pt>
                <c:pt idx="3">
                  <c:v>2.3558523658237518</c:v>
                </c:pt>
                <c:pt idx="4">
                  <c:v>1.5398649638145827</c:v>
                </c:pt>
                <c:pt idx="5">
                  <c:v>1.0723687100246826</c:v>
                </c:pt>
                <c:pt idx="6">
                  <c:v>0.75355405010279419</c:v>
                </c:pt>
                <c:pt idx="7">
                  <c:v>0.4452286853085361</c:v>
                </c:pt>
                <c:pt idx="8">
                  <c:v>0.30573068145866039</c:v>
                </c:pt>
                <c:pt idx="9">
                  <c:v>0.2125565616700221</c:v>
                </c:pt>
                <c:pt idx="10">
                  <c:v>0.10510423526567646</c:v>
                </c:pt>
                <c:pt idx="11">
                  <c:v>3.492076949174773E-2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3B-442D-9691-04435C0F1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21472"/>
        <c:axId val="61922048"/>
      </c:scatterChart>
      <c:valAx>
        <c:axId val="61921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x(cm)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61922048"/>
        <c:crosses val="autoZero"/>
        <c:crossBetween val="midCat"/>
      </c:valAx>
      <c:valAx>
        <c:axId val="61922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t-IT">
                    <a:latin typeface="Symbol" panose="05050102010706020507" pitchFamily="18" charset="2"/>
                  </a:rPr>
                  <a:t>q</a:t>
                </a:r>
                <a:r>
                  <a:rPr lang="it-IT">
                    <a:latin typeface="+mn-lt"/>
                  </a:rPr>
                  <a:t>(deg)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61921472"/>
        <c:crosses val="autoZero"/>
        <c:crossBetween val="midCat"/>
        <c:majorUnit val="20"/>
      </c:valAx>
    </c:plotArea>
    <c:plotVisOnly val="1"/>
    <c:dispBlanksAs val="gap"/>
    <c:showDLblsOverMax val="0"/>
  </c:chart>
  <c:spPr>
    <a:effectLst>
      <a:glow rad="63500">
        <a:schemeClr val="accent5">
          <a:satMod val="175000"/>
          <a:alpha val="40000"/>
        </a:schemeClr>
      </a:glow>
    </a:effectLst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078969868335149"/>
          <c:y val="0.10200240594925636"/>
          <c:w val="0.7640213641417094"/>
          <c:h val="0.67921660834062414"/>
        </c:manualLayout>
      </c:layout>
      <c:scatterChart>
        <c:scatterStyle val="lineMarker"/>
        <c:varyColors val="0"/>
        <c:ser>
          <c:idx val="0"/>
          <c:order val="0"/>
          <c:tx>
            <c:strRef>
              <c:f>dipolo_2!$M$4</c:f>
              <c:strCache>
                <c:ptCount val="1"/>
                <c:pt idx="0">
                  <c:v>log(tan(Q))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1085102378889015"/>
                  <c:y val="-0.43466899970836981"/>
                </c:manualLayout>
              </c:layout>
              <c:numFmt formatCode="#,##0.00" sourceLinked="0"/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solidFill>
                    <a:schemeClr val="accent3">
                      <a:lumMod val="20000"/>
                      <a:lumOff val="80000"/>
                    </a:schemeClr>
                  </a:solidFill>
                </a:ln>
              </c:spPr>
            </c:trendlineLbl>
          </c:trendline>
          <c:xVal>
            <c:numRef>
              <c:f>dipolo_2!$L$6:$L$17</c:f>
              <c:numCache>
                <c:formatCode>0.000</c:formatCode>
                <c:ptCount val="12"/>
                <c:pt idx="0">
                  <c:v>0.90308998699194354</c:v>
                </c:pt>
                <c:pt idx="1">
                  <c:v>1</c:v>
                </c:pt>
                <c:pt idx="2">
                  <c:v>1.0606978403536116</c:v>
                </c:pt>
                <c:pt idx="3">
                  <c:v>1.1139433523068367</c:v>
                </c:pt>
                <c:pt idx="4">
                  <c:v>1.1760912590556813</c:v>
                </c:pt>
                <c:pt idx="5">
                  <c:v>1.2304489213782739</c:v>
                </c:pt>
                <c:pt idx="6">
                  <c:v>1.255272505103306</c:v>
                </c:pt>
                <c:pt idx="7">
                  <c:v>1.3117538610557542</c:v>
                </c:pt>
                <c:pt idx="8">
                  <c:v>1.3617278360175928</c:v>
                </c:pt>
                <c:pt idx="9">
                  <c:v>1.3802112417116059</c:v>
                </c:pt>
                <c:pt idx="10">
                  <c:v>1.414973347970818</c:v>
                </c:pt>
                <c:pt idx="11">
                  <c:v>1.4471580313422192</c:v>
                </c:pt>
              </c:numCache>
            </c:numRef>
          </c:xVal>
          <c:yVal>
            <c:numRef>
              <c:f>dipolo_2!$M$6:$M$17</c:f>
              <c:numCache>
                <c:formatCode>0.000</c:formatCode>
                <c:ptCount val="12"/>
                <c:pt idx="0">
                  <c:v>0.75368122895833478</c:v>
                </c:pt>
                <c:pt idx="1">
                  <c:v>0.48822396145897268</c:v>
                </c:pt>
                <c:pt idx="2">
                  <c:v>0.31181822541829957</c:v>
                </c:pt>
                <c:pt idx="3">
                  <c:v>0.20421077573757013</c:v>
                </c:pt>
                <c:pt idx="4">
                  <c:v>-7.618646980108458E-2</c:v>
                </c:pt>
                <c:pt idx="5">
                  <c:v>-0.20421077573757007</c:v>
                </c:pt>
                <c:pt idx="6">
                  <c:v>-0.27432563593896053</c:v>
                </c:pt>
                <c:pt idx="7">
                  <c:v>-0.48822396145897284</c:v>
                </c:pt>
                <c:pt idx="8">
                  <c:v>-0.60322894172367303</c:v>
                </c:pt>
                <c:pt idx="9">
                  <c:v>-0.753681228958335</c:v>
                </c:pt>
                <c:pt idx="10">
                  <c:v>-0.85219747142235103</c:v>
                </c:pt>
                <c:pt idx="11">
                  <c:v>-1.0580482176873787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3D0-4633-9180-D4DDBC7E8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19168"/>
        <c:axId val="61919744"/>
      </c:scatterChart>
      <c:valAx>
        <c:axId val="61919168"/>
        <c:scaling>
          <c:orientation val="minMax"/>
          <c:max val="1.8"/>
          <c:min val="0.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Log(X)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61919744"/>
        <c:crossesAt val="-2"/>
        <c:crossBetween val="midCat"/>
      </c:valAx>
      <c:valAx>
        <c:axId val="619197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t-IT" b="0"/>
                  <a:t>Log(tan(</a:t>
                </a:r>
                <a:r>
                  <a:rPr lang="it-IT" b="0">
                    <a:latin typeface="Symbol" panose="05050102010706020507" pitchFamily="18" charset="2"/>
                  </a:rPr>
                  <a:t>Q</a:t>
                </a:r>
                <a:r>
                  <a:rPr lang="it-IT" b="0"/>
                  <a:t>))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61919168"/>
        <c:crossesAt val="-2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6835025127146"/>
          <c:y val="0.11589129483814521"/>
          <c:w val="0.76033314669002416"/>
          <c:h val="0.66995734908136484"/>
        </c:manualLayout>
      </c:layout>
      <c:scatterChart>
        <c:scatterStyle val="lineMarker"/>
        <c:varyColors val="0"/>
        <c:ser>
          <c:idx val="0"/>
          <c:order val="0"/>
          <c:tx>
            <c:strRef>
              <c:f>dipolo_2!$I$4</c:f>
              <c:strCache>
                <c:ptCount val="1"/>
                <c:pt idx="0">
                  <c:v>Q(deg)</c:v>
                </c:pt>
              </c:strCache>
            </c:strRef>
          </c:tx>
          <c:spPr>
            <a:ln w="28575">
              <a:noFill/>
            </a:ln>
          </c:spPr>
          <c:xVal>
            <c:numRef>
              <c:f>dipolo_2!$H$5:$H$16</c:f>
              <c:numCache>
                <c:formatCode>General</c:formatCode>
                <c:ptCount val="12"/>
                <c:pt idx="0">
                  <c:v>3</c:v>
                </c:pt>
                <c:pt idx="1">
                  <c:v>8</c:v>
                </c:pt>
                <c:pt idx="2">
                  <c:v>10</c:v>
                </c:pt>
                <c:pt idx="3">
                  <c:v>11.5</c:v>
                </c:pt>
                <c:pt idx="4">
                  <c:v>13</c:v>
                </c:pt>
                <c:pt idx="5">
                  <c:v>15</c:v>
                </c:pt>
                <c:pt idx="6">
                  <c:v>17</c:v>
                </c:pt>
                <c:pt idx="7">
                  <c:v>18</c:v>
                </c:pt>
                <c:pt idx="8">
                  <c:v>20.5</c:v>
                </c:pt>
                <c:pt idx="9">
                  <c:v>23</c:v>
                </c:pt>
                <c:pt idx="10">
                  <c:v>24</c:v>
                </c:pt>
                <c:pt idx="11">
                  <c:v>26</c:v>
                </c:pt>
              </c:numCache>
            </c:numRef>
          </c:xVal>
          <c:yVal>
            <c:numRef>
              <c:f>dipolo_2!$I$5:$I$16</c:f>
              <c:numCache>
                <c:formatCode>General</c:formatCode>
                <c:ptCount val="12"/>
                <c:pt idx="0">
                  <c:v>90</c:v>
                </c:pt>
                <c:pt idx="1">
                  <c:v>80</c:v>
                </c:pt>
                <c:pt idx="2">
                  <c:v>72</c:v>
                </c:pt>
                <c:pt idx="3">
                  <c:v>64</c:v>
                </c:pt>
                <c:pt idx="4">
                  <c:v>58</c:v>
                </c:pt>
                <c:pt idx="5">
                  <c:v>40</c:v>
                </c:pt>
                <c:pt idx="6">
                  <c:v>32</c:v>
                </c:pt>
                <c:pt idx="7">
                  <c:v>28</c:v>
                </c:pt>
                <c:pt idx="8">
                  <c:v>18</c:v>
                </c:pt>
                <c:pt idx="9">
                  <c:v>14</c:v>
                </c:pt>
                <c:pt idx="10">
                  <c:v>10</c:v>
                </c:pt>
                <c:pt idx="11">
                  <c:v>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6C-424F-91EB-AFF0E384F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21472"/>
        <c:axId val="61922048"/>
      </c:scatterChart>
      <c:valAx>
        <c:axId val="61921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x(cm)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61922048"/>
        <c:crosses val="autoZero"/>
        <c:crossBetween val="midCat"/>
      </c:valAx>
      <c:valAx>
        <c:axId val="61922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t-IT">
                    <a:latin typeface="Symbol" panose="05050102010706020507" pitchFamily="18" charset="2"/>
                  </a:rPr>
                  <a:t>q</a:t>
                </a:r>
                <a:r>
                  <a:rPr lang="it-IT">
                    <a:latin typeface="+mn-lt"/>
                  </a:rPr>
                  <a:t>(deg)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61921472"/>
        <c:crosses val="autoZero"/>
        <c:crossBetween val="midCat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6835025127146"/>
          <c:y val="0.11589129483814521"/>
          <c:w val="0.76033314669002416"/>
          <c:h val="0.66995734908136484"/>
        </c:manualLayout>
      </c:layout>
      <c:scatterChart>
        <c:scatterStyle val="lineMarker"/>
        <c:varyColors val="0"/>
        <c:ser>
          <c:idx val="0"/>
          <c:order val="0"/>
          <c:tx>
            <c:strRef>
              <c:f>dipolo_2!$J$4</c:f>
              <c:strCache>
                <c:ptCount val="1"/>
                <c:pt idx="0">
                  <c:v>tan(Q)</c:v>
                </c:pt>
              </c:strCache>
            </c:strRef>
          </c:tx>
          <c:spPr>
            <a:ln w="28575">
              <a:noFill/>
            </a:ln>
          </c:spPr>
          <c:xVal>
            <c:numRef>
              <c:f>dipolo_2!$H$6:$H$17</c:f>
              <c:numCache>
                <c:formatCode>General</c:formatCode>
                <c:ptCount val="12"/>
                <c:pt idx="0">
                  <c:v>8</c:v>
                </c:pt>
                <c:pt idx="1">
                  <c:v>10</c:v>
                </c:pt>
                <c:pt idx="2">
                  <c:v>11.5</c:v>
                </c:pt>
                <c:pt idx="3">
                  <c:v>13</c:v>
                </c:pt>
                <c:pt idx="4">
                  <c:v>15</c:v>
                </c:pt>
                <c:pt idx="5">
                  <c:v>17</c:v>
                </c:pt>
                <c:pt idx="6">
                  <c:v>18</c:v>
                </c:pt>
                <c:pt idx="7">
                  <c:v>20.5</c:v>
                </c:pt>
                <c:pt idx="8">
                  <c:v>23</c:v>
                </c:pt>
                <c:pt idx="9">
                  <c:v>24</c:v>
                </c:pt>
                <c:pt idx="10">
                  <c:v>26</c:v>
                </c:pt>
                <c:pt idx="11">
                  <c:v>28</c:v>
                </c:pt>
              </c:numCache>
            </c:numRef>
          </c:xVal>
          <c:yVal>
            <c:numRef>
              <c:f>dipolo_2!$J$6:$J$17</c:f>
              <c:numCache>
                <c:formatCode>General</c:formatCode>
                <c:ptCount val="12"/>
                <c:pt idx="0">
                  <c:v>5.6712818196177066</c:v>
                </c:pt>
                <c:pt idx="1">
                  <c:v>3.0776835371752527</c:v>
                </c:pt>
                <c:pt idx="2">
                  <c:v>2.050303841579296</c:v>
                </c:pt>
                <c:pt idx="3">
                  <c:v>1.6003345290410507</c:v>
                </c:pt>
                <c:pt idx="4">
                  <c:v>0.83909963117727993</c:v>
                </c:pt>
                <c:pt idx="5">
                  <c:v>0.62486935190932746</c:v>
                </c:pt>
                <c:pt idx="6">
                  <c:v>0.53170943166147877</c:v>
                </c:pt>
                <c:pt idx="7">
                  <c:v>0.32491969623290629</c:v>
                </c:pt>
                <c:pt idx="8">
                  <c:v>0.24932800284318068</c:v>
                </c:pt>
                <c:pt idx="9">
                  <c:v>0.17632698070846498</c:v>
                </c:pt>
                <c:pt idx="10">
                  <c:v>0.14054083470239145</c:v>
                </c:pt>
                <c:pt idx="11">
                  <c:v>8.7488663525924007E-2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B3-4CDB-83F0-4436C4E2A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21472"/>
        <c:axId val="61922048"/>
      </c:scatterChart>
      <c:valAx>
        <c:axId val="61921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x(cm)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61922048"/>
        <c:crosses val="autoZero"/>
        <c:crossBetween val="midCat"/>
      </c:valAx>
      <c:valAx>
        <c:axId val="61922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t-IT">
                    <a:latin typeface="Symbol" panose="05050102010706020507" pitchFamily="18" charset="2"/>
                  </a:rPr>
                  <a:t>q</a:t>
                </a:r>
                <a:r>
                  <a:rPr lang="it-IT">
                    <a:latin typeface="+mn-lt"/>
                  </a:rPr>
                  <a:t>(deg)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61921472"/>
        <c:crosses val="autoZero"/>
        <c:crossBetween val="midCat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078969868335149"/>
          <c:y val="0.10200240594925636"/>
          <c:w val="0.7640213641417094"/>
          <c:h val="0.67921660834062414"/>
        </c:manualLayout>
      </c:layout>
      <c:scatterChart>
        <c:scatterStyle val="lineMarker"/>
        <c:varyColors val="0"/>
        <c:ser>
          <c:idx val="0"/>
          <c:order val="0"/>
          <c:tx>
            <c:strRef>
              <c:f>dipolo_correzioni!$O$5</c:f>
              <c:strCache>
                <c:ptCount val="1"/>
                <c:pt idx="0">
                  <c:v>log(tan(Q))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1085102378889015"/>
                  <c:y val="-0.43466899970836981"/>
                </c:manualLayout>
              </c:layout>
              <c:numFmt formatCode="#,##0.00" sourceLinked="0"/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solidFill>
                    <a:schemeClr val="accent3">
                      <a:lumMod val="20000"/>
                      <a:lumOff val="80000"/>
                    </a:schemeClr>
                  </a:solidFill>
                </a:ln>
              </c:spPr>
            </c:trendlineLbl>
          </c:trendline>
          <c:xVal>
            <c:numRef>
              <c:f>dipolo_correzioni!$N$6:$N$17</c:f>
              <c:numCache>
                <c:formatCode>0.000</c:formatCode>
                <c:ptCount val="12"/>
                <c:pt idx="0">
                  <c:v>0.72427586960078905</c:v>
                </c:pt>
                <c:pt idx="1">
                  <c:v>0.86332286012045589</c:v>
                </c:pt>
                <c:pt idx="2">
                  <c:v>0.95904139232109364</c:v>
                </c:pt>
                <c:pt idx="3">
                  <c:v>1.0253058652647702</c:v>
                </c:pt>
                <c:pt idx="4">
                  <c:v>1.1038037209559568</c:v>
                </c:pt>
                <c:pt idx="5">
                  <c:v>1.1553360374650619</c:v>
                </c:pt>
                <c:pt idx="6">
                  <c:v>1.2121876044039579</c:v>
                </c:pt>
                <c:pt idx="7">
                  <c:v>1.2810333672477277</c:v>
                </c:pt>
                <c:pt idx="8">
                  <c:v>1.3242824552976926</c:v>
                </c:pt>
                <c:pt idx="9">
                  <c:v>1.3765769570565121</c:v>
                </c:pt>
                <c:pt idx="10">
                  <c:v>1.4313637641589874</c:v>
                </c:pt>
                <c:pt idx="11">
                  <c:v>1.5477747053878226</c:v>
                </c:pt>
              </c:numCache>
            </c:numRef>
          </c:xVal>
          <c:yVal>
            <c:numRef>
              <c:f>dipolo_correzioni!$O$6:$O$17</c:f>
              <c:numCache>
                <c:formatCode>0.000</c:formatCode>
                <c:ptCount val="12"/>
                <c:pt idx="0">
                  <c:v>1.1553562713722696</c:v>
                </c:pt>
                <c:pt idx="1">
                  <c:v>0.80028748570808106</c:v>
                </c:pt>
                <c:pt idx="2">
                  <c:v>0.6032289417236727</c:v>
                </c:pt>
                <c:pt idx="3">
                  <c:v>0.35141686259905253</c:v>
                </c:pt>
                <c:pt idx="4">
                  <c:v>0.17101256223475003</c:v>
                </c:pt>
                <c:pt idx="5">
                  <c:v>1.5162816816407453E-2</c:v>
                </c:pt>
                <c:pt idx="6">
                  <c:v>-0.13873895929096339</c:v>
                </c:pt>
                <c:pt idx="7">
                  <c:v>-0.37214807103991848</c:v>
                </c:pt>
                <c:pt idx="8">
                  <c:v>-0.54250356193798077</c:v>
                </c:pt>
                <c:pt idx="9">
                  <c:v>-0.71134773151859898</c:v>
                </c:pt>
                <c:pt idx="10">
                  <c:v>-1.0580482176873787</c:v>
                </c:pt>
                <c:pt idx="11">
                  <c:v>-1.7580785313863723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E10-4829-8C27-60981B712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19168"/>
        <c:axId val="61919744"/>
      </c:scatterChart>
      <c:valAx>
        <c:axId val="61919168"/>
        <c:scaling>
          <c:orientation val="minMax"/>
          <c:max val="1.8"/>
          <c:min val="0.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Log(X)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61919744"/>
        <c:crossesAt val="-2"/>
        <c:crossBetween val="midCat"/>
      </c:valAx>
      <c:valAx>
        <c:axId val="619197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t-IT" b="0"/>
                  <a:t>Log(tan(</a:t>
                </a:r>
                <a:r>
                  <a:rPr lang="it-IT" b="0">
                    <a:latin typeface="Symbol" panose="05050102010706020507" pitchFamily="18" charset="2"/>
                  </a:rPr>
                  <a:t>Q</a:t>
                </a:r>
                <a:r>
                  <a:rPr lang="it-IT" b="0"/>
                  <a:t>))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61919168"/>
        <c:crossesAt val="-2"/>
        <c:crossBetween val="midCat"/>
      </c:valAx>
    </c:plotArea>
    <c:plotVisOnly val="1"/>
    <c:dispBlanksAs val="gap"/>
    <c:showDLblsOverMax val="0"/>
  </c:chart>
  <c:spPr>
    <a:effectLst>
      <a:glow rad="63500">
        <a:schemeClr val="accent1">
          <a:satMod val="175000"/>
          <a:alpha val="40000"/>
        </a:schemeClr>
      </a:glow>
    </a:effectLst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6835025127146"/>
          <c:y val="0.11589129483814521"/>
          <c:w val="0.76033314669002416"/>
          <c:h val="0.66995734908136484"/>
        </c:manualLayout>
      </c:layout>
      <c:scatterChart>
        <c:scatterStyle val="lineMarker"/>
        <c:varyColors val="0"/>
        <c:ser>
          <c:idx val="0"/>
          <c:order val="0"/>
          <c:tx>
            <c:strRef>
              <c:f>dipolo_correzioni!$E$5</c:f>
              <c:strCache>
                <c:ptCount val="1"/>
                <c:pt idx="0">
                  <c:v>Q(deg)</c:v>
                </c:pt>
              </c:strCache>
            </c:strRef>
          </c:tx>
          <c:spPr>
            <a:ln w="28575">
              <a:noFill/>
            </a:ln>
          </c:spPr>
          <c:xVal>
            <c:numRef>
              <c:f>dipolo_correzioni!$D$6:$D$17</c:f>
              <c:numCache>
                <c:formatCode>General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8.8000000000000007</c:v>
                </c:pt>
                <c:pt idx="3">
                  <c:v>10.3</c:v>
                </c:pt>
                <c:pt idx="4">
                  <c:v>12.4</c:v>
                </c:pt>
                <c:pt idx="5">
                  <c:v>14</c:v>
                </c:pt>
                <c:pt idx="6">
                  <c:v>16</c:v>
                </c:pt>
                <c:pt idx="7">
                  <c:v>18.8</c:v>
                </c:pt>
                <c:pt idx="8">
                  <c:v>20.8</c:v>
                </c:pt>
                <c:pt idx="9">
                  <c:v>23.5</c:v>
                </c:pt>
                <c:pt idx="10">
                  <c:v>26.7</c:v>
                </c:pt>
                <c:pt idx="11">
                  <c:v>35</c:v>
                </c:pt>
              </c:numCache>
            </c:numRef>
          </c:xVal>
          <c:yVal>
            <c:numRef>
              <c:f>dipolo_correzioni!$E$6:$E$17</c:f>
              <c:numCache>
                <c:formatCode>General</c:formatCode>
                <c:ptCount val="12"/>
                <c:pt idx="0">
                  <c:v>87</c:v>
                </c:pt>
                <c:pt idx="1">
                  <c:v>82</c:v>
                </c:pt>
                <c:pt idx="2">
                  <c:v>77</c:v>
                </c:pt>
                <c:pt idx="3">
                  <c:v>67</c:v>
                </c:pt>
                <c:pt idx="4">
                  <c:v>57</c:v>
                </c:pt>
                <c:pt idx="5">
                  <c:v>47</c:v>
                </c:pt>
                <c:pt idx="6">
                  <c:v>37</c:v>
                </c:pt>
                <c:pt idx="7">
                  <c:v>24</c:v>
                </c:pt>
                <c:pt idx="8">
                  <c:v>17</c:v>
                </c:pt>
                <c:pt idx="9">
                  <c:v>12</c:v>
                </c:pt>
                <c:pt idx="10">
                  <c:v>6</c:v>
                </c:pt>
                <c:pt idx="1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35-4B7E-A518-A3B599C23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21472"/>
        <c:axId val="61922048"/>
      </c:scatterChart>
      <c:valAx>
        <c:axId val="61921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x(cm)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61922048"/>
        <c:crosses val="autoZero"/>
        <c:crossBetween val="midCat"/>
      </c:valAx>
      <c:valAx>
        <c:axId val="61922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t-IT">
                    <a:latin typeface="Symbol" panose="05050102010706020507" pitchFamily="18" charset="2"/>
                  </a:rPr>
                  <a:t>q</a:t>
                </a:r>
                <a:r>
                  <a:rPr lang="it-IT">
                    <a:latin typeface="+mn-lt"/>
                  </a:rPr>
                  <a:t>(deg)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61921472"/>
        <c:crosses val="autoZero"/>
        <c:crossBetween val="midCat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6835025127146"/>
          <c:y val="0.11589129483814521"/>
          <c:w val="0.76033314669002416"/>
          <c:h val="0.66995734908136484"/>
        </c:manualLayout>
      </c:layout>
      <c:scatterChart>
        <c:scatterStyle val="lineMarker"/>
        <c:varyColors val="0"/>
        <c:ser>
          <c:idx val="0"/>
          <c:order val="0"/>
          <c:tx>
            <c:strRef>
              <c:f>dipolo_correzioni!$F$5</c:f>
              <c:strCache>
                <c:ptCount val="1"/>
                <c:pt idx="0">
                  <c:v>tan(Q)</c:v>
                </c:pt>
              </c:strCache>
            </c:strRef>
          </c:tx>
          <c:spPr>
            <a:ln w="28575">
              <a:noFill/>
            </a:ln>
          </c:spPr>
          <c:xVal>
            <c:numRef>
              <c:f>dipolo_correzioni!$D$6:$D$17</c:f>
              <c:numCache>
                <c:formatCode>General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8.8000000000000007</c:v>
                </c:pt>
                <c:pt idx="3">
                  <c:v>10.3</c:v>
                </c:pt>
                <c:pt idx="4">
                  <c:v>12.4</c:v>
                </c:pt>
                <c:pt idx="5">
                  <c:v>14</c:v>
                </c:pt>
                <c:pt idx="6">
                  <c:v>16</c:v>
                </c:pt>
                <c:pt idx="7">
                  <c:v>18.8</c:v>
                </c:pt>
                <c:pt idx="8">
                  <c:v>20.8</c:v>
                </c:pt>
                <c:pt idx="9">
                  <c:v>23.5</c:v>
                </c:pt>
                <c:pt idx="10">
                  <c:v>26.7</c:v>
                </c:pt>
                <c:pt idx="11">
                  <c:v>35</c:v>
                </c:pt>
              </c:numCache>
            </c:numRef>
          </c:xVal>
          <c:yVal>
            <c:numRef>
              <c:f>dipolo_correzioni!$F$6:$F$17</c:f>
              <c:numCache>
                <c:formatCode>0.000</c:formatCode>
                <c:ptCount val="12"/>
                <c:pt idx="0">
                  <c:v>19.081136687728161</c:v>
                </c:pt>
                <c:pt idx="1">
                  <c:v>7.1153697223841954</c:v>
                </c:pt>
                <c:pt idx="2">
                  <c:v>4.3314758742841573</c:v>
                </c:pt>
                <c:pt idx="3">
                  <c:v>2.3558523658237518</c:v>
                </c:pt>
                <c:pt idx="4">
                  <c:v>1.5398649638145827</c:v>
                </c:pt>
                <c:pt idx="5">
                  <c:v>1.0723687100246826</c:v>
                </c:pt>
                <c:pt idx="6">
                  <c:v>0.75355405010279419</c:v>
                </c:pt>
                <c:pt idx="7">
                  <c:v>0.4452286853085361</c:v>
                </c:pt>
                <c:pt idx="8">
                  <c:v>0.30573068145866039</c:v>
                </c:pt>
                <c:pt idx="9">
                  <c:v>0.2125565616700221</c:v>
                </c:pt>
                <c:pt idx="10">
                  <c:v>0.10510423526567646</c:v>
                </c:pt>
                <c:pt idx="11">
                  <c:v>3.492076949174773E-2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93-4EAD-9A29-63D4DCD3E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21472"/>
        <c:axId val="61922048"/>
      </c:scatterChart>
      <c:valAx>
        <c:axId val="61921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x(cm)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61922048"/>
        <c:crosses val="autoZero"/>
        <c:crossBetween val="midCat"/>
      </c:valAx>
      <c:valAx>
        <c:axId val="61922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t-IT">
                    <a:latin typeface="Symbol" panose="05050102010706020507" pitchFamily="18" charset="2"/>
                  </a:rPr>
                  <a:t>q</a:t>
                </a:r>
                <a:r>
                  <a:rPr lang="it-IT">
                    <a:latin typeface="+mn-lt"/>
                  </a:rPr>
                  <a:t>(deg)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61921472"/>
        <c:crosses val="autoZero"/>
        <c:crossBetween val="midCat"/>
        <c:majorUnit val="20"/>
      </c:valAx>
    </c:plotArea>
    <c:plotVisOnly val="1"/>
    <c:dispBlanksAs val="gap"/>
    <c:showDLblsOverMax val="0"/>
  </c:chart>
  <c:spPr>
    <a:effectLst>
      <a:glow rad="63500">
        <a:schemeClr val="accent5">
          <a:satMod val="175000"/>
          <a:alpha val="40000"/>
        </a:schemeClr>
      </a:glow>
    </a:effectLst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219457</xdr:colOff>
      <xdr:row>20</xdr:row>
      <xdr:rowOff>123239</xdr:rowOff>
    </xdr:from>
    <xdr:to>
      <xdr:col>20</xdr:col>
      <xdr:colOff>60563</xdr:colOff>
      <xdr:row>35</xdr:row>
      <xdr:rowOff>8939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248082</xdr:colOff>
      <xdr:row>20</xdr:row>
      <xdr:rowOff>139844</xdr:rowOff>
    </xdr:from>
    <xdr:to>
      <xdr:col>8</xdr:col>
      <xdr:colOff>4330</xdr:colOff>
      <xdr:row>35</xdr:row>
      <xdr:rowOff>25544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144173</xdr:colOff>
      <xdr:row>20</xdr:row>
      <xdr:rowOff>157163</xdr:rowOff>
    </xdr:from>
    <xdr:to>
      <xdr:col>14</xdr:col>
      <xdr:colOff>125558</xdr:colOff>
      <xdr:row>35</xdr:row>
      <xdr:rowOff>42863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CEDA093A-C1EF-460E-ACDC-B84B9BB976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219457</xdr:colOff>
      <xdr:row>20</xdr:row>
      <xdr:rowOff>123239</xdr:rowOff>
    </xdr:from>
    <xdr:to>
      <xdr:col>20</xdr:col>
      <xdr:colOff>60563</xdr:colOff>
      <xdr:row>35</xdr:row>
      <xdr:rowOff>8939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BFD6A94-FCCB-4466-B7C9-81FABB149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248082</xdr:colOff>
      <xdr:row>20</xdr:row>
      <xdr:rowOff>139844</xdr:rowOff>
    </xdr:from>
    <xdr:to>
      <xdr:col>8</xdr:col>
      <xdr:colOff>4330</xdr:colOff>
      <xdr:row>35</xdr:row>
      <xdr:rowOff>25544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0EEF5BD-D7B2-4753-8904-85DB08923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144173</xdr:colOff>
      <xdr:row>20</xdr:row>
      <xdr:rowOff>157163</xdr:rowOff>
    </xdr:from>
    <xdr:to>
      <xdr:col>14</xdr:col>
      <xdr:colOff>125558</xdr:colOff>
      <xdr:row>35</xdr:row>
      <xdr:rowOff>42863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8E001FF-8552-4B45-BA59-D394D74D7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219457</xdr:colOff>
      <xdr:row>20</xdr:row>
      <xdr:rowOff>123239</xdr:rowOff>
    </xdr:from>
    <xdr:to>
      <xdr:col>22</xdr:col>
      <xdr:colOff>60563</xdr:colOff>
      <xdr:row>35</xdr:row>
      <xdr:rowOff>8939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6166E53-9985-4682-8884-046B95672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360142</xdr:colOff>
      <xdr:row>20</xdr:row>
      <xdr:rowOff>145956</xdr:rowOff>
    </xdr:from>
    <xdr:to>
      <xdr:col>9</xdr:col>
      <xdr:colOff>546288</xdr:colOff>
      <xdr:row>35</xdr:row>
      <xdr:rowOff>31656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4769581-0363-4D0A-8A89-BB1691554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144173</xdr:colOff>
      <xdr:row>20</xdr:row>
      <xdr:rowOff>157163</xdr:rowOff>
    </xdr:from>
    <xdr:to>
      <xdr:col>16</xdr:col>
      <xdr:colOff>125558</xdr:colOff>
      <xdr:row>35</xdr:row>
      <xdr:rowOff>42863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8A0A476-2BDE-4593-9CEF-B6E0C77CA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49696</xdr:colOff>
      <xdr:row>2</xdr:row>
      <xdr:rowOff>9156</xdr:rowOff>
    </xdr:from>
    <xdr:to>
      <xdr:col>13</xdr:col>
      <xdr:colOff>152400</xdr:colOff>
      <xdr:row>19</xdr:row>
      <xdr:rowOff>190499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605DE9C-6E2B-40FC-807F-8CFB47ED94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3:Q19"/>
  <sheetViews>
    <sheetView zoomScale="55" zoomScaleNormal="55" workbookViewId="0">
      <selection activeCell="P16" sqref="P16"/>
    </sheetView>
  </sheetViews>
  <sheetFormatPr defaultRowHeight="15"/>
  <cols>
    <col min="4" max="4" width="6" customWidth="1"/>
    <col min="13" max="13" width="9.7109375" customWidth="1"/>
    <col min="14" max="14" width="2.140625" customWidth="1"/>
    <col min="15" max="15" width="8.28515625" customWidth="1"/>
  </cols>
  <sheetData>
    <row r="3" spans="5:17">
      <c r="E3" s="8"/>
      <c r="P3" s="32" t="s">
        <v>7</v>
      </c>
      <c r="Q3" s="32"/>
    </row>
    <row r="4" spans="5:17" ht="15" customHeight="1" thickBot="1">
      <c r="E4" s="8"/>
      <c r="H4" s="1" t="s">
        <v>0</v>
      </c>
      <c r="I4" s="1" t="s">
        <v>1</v>
      </c>
      <c r="J4" s="1" t="s">
        <v>2</v>
      </c>
      <c r="L4" s="2" t="s">
        <v>3</v>
      </c>
      <c r="M4" s="2" t="s">
        <v>4</v>
      </c>
      <c r="P4" s="33"/>
      <c r="Q4" s="33"/>
    </row>
    <row r="5" spans="5:17" ht="15" customHeight="1">
      <c r="E5" s="8"/>
      <c r="H5" s="9">
        <v>5</v>
      </c>
      <c r="I5" s="9">
        <v>87</v>
      </c>
      <c r="J5" s="10">
        <f>TAN(I5*PI()/180)</f>
        <v>19.081136687728161</v>
      </c>
      <c r="L5" s="3">
        <f>LOG(H5)</f>
        <v>0.69897000433601886</v>
      </c>
      <c r="M5" s="3">
        <f t="shared" ref="M5:M16" si="0">LOG(J5)</f>
        <v>1.2806042426167032</v>
      </c>
      <c r="P5" s="25">
        <f t="array" ref="P5:Q9">LINEST(M5:M16,L5:L16,1,1)</f>
        <v>-3.1356605420000299</v>
      </c>
      <c r="Q5" s="19">
        <v>3.5651856814929088</v>
      </c>
    </row>
    <row r="6" spans="5:17" ht="15" customHeight="1" thickBot="1">
      <c r="E6" s="8"/>
      <c r="H6" s="11">
        <v>7</v>
      </c>
      <c r="I6" s="11">
        <v>82</v>
      </c>
      <c r="J6" s="12">
        <f t="shared" ref="J6:J16" si="1">TAN(I6*PI()/180)</f>
        <v>7.1153697223841954</v>
      </c>
      <c r="L6" s="4">
        <f t="shared" ref="L6:L16" si="2">LOG(H6)</f>
        <v>0.84509804001425681</v>
      </c>
      <c r="M6" s="4">
        <f t="shared" si="0"/>
        <v>0.85219747142235025</v>
      </c>
      <c r="P6" s="26">
        <v>0.10657139507357184</v>
      </c>
      <c r="Q6" s="20">
        <v>0.1258693398521572</v>
      </c>
    </row>
    <row r="7" spans="5:17" ht="15" customHeight="1">
      <c r="E7" s="8"/>
      <c r="H7" s="13">
        <v>8.8000000000000007</v>
      </c>
      <c r="I7" s="13">
        <v>77</v>
      </c>
      <c r="J7" s="14">
        <f t="shared" si="1"/>
        <v>4.3314758742841573</v>
      </c>
      <c r="L7" s="4">
        <f t="shared" si="2"/>
        <v>0.94448267215016868</v>
      </c>
      <c r="M7" s="4">
        <f t="shared" si="0"/>
        <v>0.6366358997821342</v>
      </c>
      <c r="P7" s="21">
        <v>0.98858080748967636</v>
      </c>
      <c r="Q7" s="20">
        <v>8.8354678245282703E-2</v>
      </c>
    </row>
    <row r="8" spans="5:17" ht="15" customHeight="1">
      <c r="E8" s="8"/>
      <c r="H8" s="15">
        <v>10.3</v>
      </c>
      <c r="I8" s="15">
        <v>67</v>
      </c>
      <c r="J8" s="16">
        <f t="shared" si="1"/>
        <v>2.3558523658237518</v>
      </c>
      <c r="L8" s="4">
        <f t="shared" si="2"/>
        <v>1.0128372247051722</v>
      </c>
      <c r="M8" s="4">
        <f t="shared" si="0"/>
        <v>0.3721480710399182</v>
      </c>
      <c r="P8" s="21">
        <v>865.71866320315269</v>
      </c>
      <c r="Q8" s="22">
        <v>10</v>
      </c>
    </row>
    <row r="9" spans="5:17" ht="15" customHeight="1" thickBot="1">
      <c r="E9" s="8"/>
      <c r="H9" s="13">
        <v>12.4</v>
      </c>
      <c r="I9" s="13">
        <v>57</v>
      </c>
      <c r="J9" s="14">
        <f t="shared" si="1"/>
        <v>1.5398649638145827</v>
      </c>
      <c r="L9" s="4">
        <f t="shared" si="2"/>
        <v>1.0934216851622351</v>
      </c>
      <c r="M9" s="4">
        <f t="shared" si="0"/>
        <v>0.18748263769261708</v>
      </c>
      <c r="P9" s="23">
        <v>6.7582753098012489</v>
      </c>
      <c r="Q9" s="24">
        <v>7.8065491678274326E-2</v>
      </c>
    </row>
    <row r="10" spans="5:17" ht="15" customHeight="1">
      <c r="E10" s="8"/>
      <c r="H10" s="15">
        <v>14</v>
      </c>
      <c r="I10" s="15">
        <v>47</v>
      </c>
      <c r="J10" s="16">
        <f t="shared" si="1"/>
        <v>1.0723687100246826</v>
      </c>
      <c r="L10" s="4">
        <f t="shared" si="2"/>
        <v>1.146128035678238</v>
      </c>
      <c r="M10" s="4">
        <f t="shared" si="0"/>
        <v>3.0344133488881219E-2</v>
      </c>
    </row>
    <row r="11" spans="5:17" ht="15" customHeight="1">
      <c r="E11" s="8"/>
      <c r="H11" s="13">
        <v>16</v>
      </c>
      <c r="I11" s="13">
        <v>37</v>
      </c>
      <c r="J11" s="14">
        <f t="shared" si="1"/>
        <v>0.75355405010279419</v>
      </c>
      <c r="L11" s="4">
        <f t="shared" si="2"/>
        <v>1.2041199826559248</v>
      </c>
      <c r="M11" s="4">
        <f t="shared" si="0"/>
        <v>-0.12288559163133597</v>
      </c>
    </row>
    <row r="12" spans="5:17" ht="15" customHeight="1">
      <c r="E12" s="8"/>
      <c r="H12" s="15">
        <v>18.8</v>
      </c>
      <c r="I12" s="15">
        <v>24</v>
      </c>
      <c r="J12" s="16">
        <f t="shared" si="1"/>
        <v>0.4452286853085361</v>
      </c>
      <c r="L12" s="4">
        <f t="shared" si="2"/>
        <v>1.2741578492636798</v>
      </c>
      <c r="M12" s="4">
        <f t="shared" si="0"/>
        <v>-0.35141686259905247</v>
      </c>
    </row>
    <row r="13" spans="5:17" ht="15" customHeight="1">
      <c r="E13" s="8"/>
      <c r="H13" s="13">
        <v>20.8</v>
      </c>
      <c r="I13" s="13">
        <v>17</v>
      </c>
      <c r="J13" s="14">
        <f t="shared" si="1"/>
        <v>0.30573068145866039</v>
      </c>
      <c r="L13" s="4">
        <f t="shared" si="2"/>
        <v>1.3180633349627615</v>
      </c>
      <c r="M13" s="4">
        <f t="shared" si="0"/>
        <v>-0.51466097566851643</v>
      </c>
    </row>
    <row r="14" spans="5:17" ht="15" customHeight="1">
      <c r="E14" s="8"/>
      <c r="H14" s="15">
        <v>23.5</v>
      </c>
      <c r="I14" s="15">
        <v>12</v>
      </c>
      <c r="J14" s="16">
        <f t="shared" si="1"/>
        <v>0.2125565616700221</v>
      </c>
      <c r="L14" s="4">
        <f t="shared" si="2"/>
        <v>1.3710678622717363</v>
      </c>
      <c r="M14" s="4">
        <f t="shared" si="0"/>
        <v>-0.67252548371922105</v>
      </c>
    </row>
    <row r="15" spans="5:17" ht="15" customHeight="1">
      <c r="E15" s="8"/>
      <c r="H15" s="13">
        <v>26.7</v>
      </c>
      <c r="I15" s="13">
        <v>6</v>
      </c>
      <c r="J15" s="14">
        <f t="shared" si="1"/>
        <v>0.10510423526567646</v>
      </c>
      <c r="L15" s="4">
        <f t="shared" si="2"/>
        <v>1.4265112613645752</v>
      </c>
      <c r="M15" s="4">
        <f t="shared" si="0"/>
        <v>-0.97837978334898867</v>
      </c>
    </row>
    <row r="16" spans="5:17" ht="15" customHeight="1">
      <c r="E16" s="8"/>
      <c r="H16" s="1">
        <v>35</v>
      </c>
      <c r="I16" s="1">
        <v>2</v>
      </c>
      <c r="J16" s="17">
        <f t="shared" si="1"/>
        <v>3.492076949174773E-2</v>
      </c>
      <c r="L16" s="5">
        <f t="shared" si="2"/>
        <v>1.5440680443502757</v>
      </c>
      <c r="M16" s="5">
        <f t="shared" si="0"/>
        <v>-1.4569161950255192</v>
      </c>
    </row>
    <row r="19" spans="12:15">
      <c r="L19" s="6" t="s">
        <v>6</v>
      </c>
      <c r="M19" s="7">
        <f>INDEX(LINEST(M5:M16,L5:L16,1,1),1,1)</f>
        <v>-3.1356605420000299</v>
      </c>
      <c r="N19" s="6" t="s">
        <v>5</v>
      </c>
      <c r="O19" s="7">
        <f>INDEX(LINEST(M5:M16,L5:L16,1,1),2,1)</f>
        <v>0.10657139507357184</v>
      </c>
    </row>
  </sheetData>
  <mergeCells count="1">
    <mergeCell ref="P3:Q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BC658-2F93-4AE6-A9D3-7C307971BC0D}">
  <dimension ref="B2:Q20"/>
  <sheetViews>
    <sheetView zoomScale="40" zoomScaleNormal="40" workbookViewId="0">
      <selection activeCell="Q16" sqref="Q16"/>
    </sheetView>
  </sheetViews>
  <sheetFormatPr defaultRowHeight="15"/>
  <cols>
    <col min="4" max="4" width="6" customWidth="1"/>
    <col min="13" max="13" width="9.7109375" customWidth="1"/>
    <col min="14" max="14" width="2.140625" customWidth="1"/>
    <col min="15" max="15" width="8.28515625" customWidth="1"/>
  </cols>
  <sheetData>
    <row r="2" spans="2:17">
      <c r="B2" s="18">
        <v>3</v>
      </c>
      <c r="C2" s="18">
        <v>90</v>
      </c>
    </row>
    <row r="3" spans="2:17">
      <c r="B3" s="18">
        <v>8</v>
      </c>
      <c r="C3" s="18">
        <v>80</v>
      </c>
      <c r="E3" s="8"/>
      <c r="P3" s="32" t="s">
        <v>7</v>
      </c>
      <c r="Q3" s="32"/>
    </row>
    <row r="4" spans="2:17" ht="15" customHeight="1" thickBot="1">
      <c r="B4" s="18">
        <v>10</v>
      </c>
      <c r="C4" s="18">
        <v>72</v>
      </c>
      <c r="E4" s="8"/>
      <c r="H4" s="1" t="s">
        <v>0</v>
      </c>
      <c r="I4" s="1" t="s">
        <v>1</v>
      </c>
      <c r="J4" s="1" t="s">
        <v>2</v>
      </c>
      <c r="L4" s="2" t="s">
        <v>3</v>
      </c>
      <c r="M4" s="2" t="s">
        <v>4</v>
      </c>
      <c r="P4" s="33"/>
      <c r="Q4" s="33"/>
    </row>
    <row r="5" spans="2:17" ht="15" customHeight="1">
      <c r="B5" s="18">
        <v>11.5</v>
      </c>
      <c r="C5" s="18">
        <v>64</v>
      </c>
      <c r="E5" s="8"/>
      <c r="H5" s="9">
        <v>3</v>
      </c>
      <c r="I5" s="9">
        <v>90</v>
      </c>
      <c r="J5" s="18">
        <f>TAN(I5*PI()/180)</f>
        <v>1.6324552277619072E+16</v>
      </c>
      <c r="L5" s="3">
        <f t="shared" ref="L5:L15" si="0">LOG(H5)</f>
        <v>0.47712125471966244</v>
      </c>
      <c r="M5" s="3">
        <f>LOG(J5)</f>
        <v>16.212841279011379</v>
      </c>
      <c r="P5" s="25">
        <f t="array" ref="P5:Q9">LINEST(M6:M17,L6:L17,1,1)</f>
        <v>-3.2490251235035905</v>
      </c>
      <c r="Q5" s="19">
        <v>3.7552909092117983</v>
      </c>
    </row>
    <row r="6" spans="2:17" ht="15" customHeight="1" thickBot="1">
      <c r="B6" s="18">
        <v>13</v>
      </c>
      <c r="C6" s="18">
        <v>58</v>
      </c>
      <c r="E6" s="8"/>
      <c r="H6" s="11">
        <v>8</v>
      </c>
      <c r="I6" s="11">
        <v>80</v>
      </c>
      <c r="J6" s="18">
        <f t="shared" ref="J6:J18" si="1">TAN(I6*PI()/180)</f>
        <v>5.6712818196177066</v>
      </c>
      <c r="L6" s="4">
        <f t="shared" si="0"/>
        <v>0.90308998699194354</v>
      </c>
      <c r="M6" s="4">
        <f t="shared" ref="M6:M15" si="2">LOG(J6)</f>
        <v>0.75368122895833478</v>
      </c>
      <c r="P6" s="26">
        <v>9.6994812509253944E-2</v>
      </c>
      <c r="Q6" s="20">
        <v>0.11955315748787788</v>
      </c>
    </row>
    <row r="7" spans="2:17" ht="15" customHeight="1">
      <c r="B7" s="18">
        <v>15</v>
      </c>
      <c r="C7" s="18">
        <v>40</v>
      </c>
      <c r="E7" s="8"/>
      <c r="H7" s="13">
        <v>10</v>
      </c>
      <c r="I7" s="13">
        <v>72</v>
      </c>
      <c r="J7" s="18">
        <f t="shared" si="1"/>
        <v>3.0776835371752527</v>
      </c>
      <c r="L7" s="4">
        <f t="shared" si="0"/>
        <v>1</v>
      </c>
      <c r="M7" s="4">
        <f t="shared" si="2"/>
        <v>0.48822396145897268</v>
      </c>
      <c r="P7" s="21">
        <v>0.99116640568409808</v>
      </c>
      <c r="Q7" s="20">
        <v>5.5930554861222302E-2</v>
      </c>
    </row>
    <row r="8" spans="2:17" ht="15" customHeight="1">
      <c r="B8" s="18">
        <v>17</v>
      </c>
      <c r="C8" s="18">
        <v>32</v>
      </c>
      <c r="E8" s="8"/>
      <c r="H8" s="15">
        <v>11.5</v>
      </c>
      <c r="I8" s="15">
        <v>64</v>
      </c>
      <c r="J8" s="18">
        <f t="shared" si="1"/>
        <v>2.050303841579296</v>
      </c>
      <c r="L8" s="4">
        <f t="shared" si="0"/>
        <v>1.0606978403536116</v>
      </c>
      <c r="M8" s="4">
        <f t="shared" si="2"/>
        <v>0.31181822541829957</v>
      </c>
      <c r="P8" s="21">
        <v>1122.0420252940953</v>
      </c>
      <c r="Q8" s="22">
        <v>10</v>
      </c>
    </row>
    <row r="9" spans="2:17" ht="15" customHeight="1" thickBot="1">
      <c r="B9" s="18">
        <v>18</v>
      </c>
      <c r="C9" s="18">
        <v>28</v>
      </c>
      <c r="E9" s="8"/>
      <c r="H9" s="13">
        <v>13</v>
      </c>
      <c r="I9" s="13">
        <v>58</v>
      </c>
      <c r="J9" s="18">
        <f t="shared" si="1"/>
        <v>1.6003345290410507</v>
      </c>
      <c r="L9" s="4">
        <f t="shared" si="0"/>
        <v>1.1139433523068367</v>
      </c>
      <c r="M9" s="4">
        <f t="shared" si="2"/>
        <v>0.20421077573757013</v>
      </c>
      <c r="P9" s="23">
        <v>3.5100021217267585</v>
      </c>
      <c r="Q9" s="24">
        <v>3.1282269670841981E-2</v>
      </c>
    </row>
    <row r="10" spans="2:17" ht="15" customHeight="1">
      <c r="B10" s="18">
        <v>20.5</v>
      </c>
      <c r="C10" s="18">
        <v>18</v>
      </c>
      <c r="E10" s="8"/>
      <c r="H10" s="15">
        <v>15</v>
      </c>
      <c r="I10" s="15">
        <v>40</v>
      </c>
      <c r="J10" s="18">
        <f t="shared" si="1"/>
        <v>0.83909963117727993</v>
      </c>
      <c r="L10" s="4">
        <f t="shared" si="0"/>
        <v>1.1760912590556813</v>
      </c>
      <c r="M10" s="4">
        <f t="shared" si="2"/>
        <v>-7.618646980108458E-2</v>
      </c>
    </row>
    <row r="11" spans="2:17" ht="15" customHeight="1">
      <c r="B11" s="18">
        <v>23</v>
      </c>
      <c r="C11" s="18">
        <v>14</v>
      </c>
      <c r="E11" s="8"/>
      <c r="H11" s="13">
        <v>17</v>
      </c>
      <c r="I11" s="13">
        <v>32</v>
      </c>
      <c r="J11" s="18">
        <f t="shared" si="1"/>
        <v>0.62486935190932746</v>
      </c>
      <c r="L11" s="4">
        <f t="shared" si="0"/>
        <v>1.2304489213782739</v>
      </c>
      <c r="M11" s="4">
        <f t="shared" si="2"/>
        <v>-0.20421077573757007</v>
      </c>
    </row>
    <row r="12" spans="2:17" ht="15" customHeight="1">
      <c r="B12" s="18">
        <v>24</v>
      </c>
      <c r="C12" s="18">
        <v>10</v>
      </c>
      <c r="E12" s="8"/>
      <c r="H12" s="15">
        <v>18</v>
      </c>
      <c r="I12" s="15">
        <v>28</v>
      </c>
      <c r="J12" s="18">
        <f t="shared" si="1"/>
        <v>0.53170943166147877</v>
      </c>
      <c r="L12" s="4">
        <f t="shared" si="0"/>
        <v>1.255272505103306</v>
      </c>
      <c r="M12" s="4">
        <f t="shared" si="2"/>
        <v>-0.27432563593896053</v>
      </c>
    </row>
    <row r="13" spans="2:17" ht="15" customHeight="1">
      <c r="B13" s="18">
        <v>26</v>
      </c>
      <c r="C13" s="18">
        <v>8</v>
      </c>
      <c r="E13" s="8"/>
      <c r="H13" s="13">
        <v>20.5</v>
      </c>
      <c r="I13" s="13">
        <v>18</v>
      </c>
      <c r="J13" s="18">
        <f t="shared" si="1"/>
        <v>0.32491969623290629</v>
      </c>
      <c r="L13" s="4">
        <f t="shared" si="0"/>
        <v>1.3117538610557542</v>
      </c>
      <c r="M13" s="4">
        <f t="shared" si="2"/>
        <v>-0.48822396145897284</v>
      </c>
    </row>
    <row r="14" spans="2:17" ht="15" customHeight="1">
      <c r="B14" s="18">
        <v>28</v>
      </c>
      <c r="C14" s="18">
        <v>5</v>
      </c>
      <c r="E14" s="8"/>
      <c r="H14" s="15">
        <v>23</v>
      </c>
      <c r="I14" s="15">
        <v>14</v>
      </c>
      <c r="J14" s="18">
        <f t="shared" si="1"/>
        <v>0.24932800284318068</v>
      </c>
      <c r="L14" s="4">
        <f t="shared" si="0"/>
        <v>1.3617278360175928</v>
      </c>
      <c r="M14" s="4">
        <f t="shared" si="2"/>
        <v>-0.60322894172367303</v>
      </c>
    </row>
    <row r="15" spans="2:17" ht="15" customHeight="1">
      <c r="B15" s="18">
        <v>29</v>
      </c>
      <c r="C15" s="18">
        <v>0</v>
      </c>
      <c r="E15" s="8"/>
      <c r="H15" s="13">
        <v>24</v>
      </c>
      <c r="I15" s="13">
        <v>10</v>
      </c>
      <c r="J15" s="18">
        <f t="shared" si="1"/>
        <v>0.17632698070846498</v>
      </c>
      <c r="L15" s="4">
        <f t="shared" si="0"/>
        <v>1.3802112417116059</v>
      </c>
      <c r="M15" s="4">
        <f t="shared" si="2"/>
        <v>-0.753681228958335</v>
      </c>
    </row>
    <row r="16" spans="2:17" ht="15" customHeight="1">
      <c r="E16" s="8"/>
      <c r="H16" s="15">
        <v>26</v>
      </c>
      <c r="I16" s="15">
        <v>8</v>
      </c>
      <c r="J16" s="18">
        <f t="shared" si="1"/>
        <v>0.14054083470239145</v>
      </c>
      <c r="L16" s="4">
        <f t="shared" ref="L16:L18" si="3">LOG(H16)</f>
        <v>1.414973347970818</v>
      </c>
      <c r="M16" s="4">
        <f t="shared" ref="M16:M18" si="4">LOG(J16)</f>
        <v>-0.85219747142235103</v>
      </c>
    </row>
    <row r="17" spans="8:13">
      <c r="H17" s="13">
        <v>28</v>
      </c>
      <c r="I17" s="13">
        <v>5</v>
      </c>
      <c r="J17" s="18">
        <f t="shared" si="1"/>
        <v>8.7488663525924007E-2</v>
      </c>
      <c r="L17" s="4">
        <f t="shared" si="3"/>
        <v>1.4471580313422192</v>
      </c>
      <c r="M17" s="4">
        <f t="shared" si="4"/>
        <v>-1.0580482176873787</v>
      </c>
    </row>
    <row r="18" spans="8:13">
      <c r="H18" s="1">
        <v>29</v>
      </c>
      <c r="I18" s="1">
        <v>0</v>
      </c>
      <c r="J18" s="18">
        <f t="shared" si="1"/>
        <v>0</v>
      </c>
      <c r="L18" s="5">
        <f t="shared" si="3"/>
        <v>1.4623979978989561</v>
      </c>
      <c r="M18" s="5" t="e">
        <f t="shared" si="4"/>
        <v>#NUM!</v>
      </c>
    </row>
    <row r="20" spans="8:13">
      <c r="J20" s="6" t="s">
        <v>6</v>
      </c>
      <c r="K20" s="7">
        <f>INDEX(LINEST(M6:M17,L6:L17,1,1),1,1)</f>
        <v>-3.2490251235035905</v>
      </c>
      <c r="L20" s="6" t="s">
        <v>5</v>
      </c>
      <c r="M20" s="7">
        <f>INDEX(LINEST(M6:M17,L6:L17,1,1),2,1)</f>
        <v>9.6994812509253944E-2</v>
      </c>
    </row>
  </sheetData>
  <mergeCells count="1">
    <mergeCell ref="P3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6EE72-A132-41B4-8587-BAE75F43B7EF}">
  <dimension ref="D3:S19"/>
  <sheetViews>
    <sheetView topLeftCell="B1" zoomScale="85" zoomScaleNormal="85" workbookViewId="0">
      <selection activeCell="R16" sqref="R16"/>
    </sheetView>
  </sheetViews>
  <sheetFormatPr defaultRowHeight="15"/>
  <cols>
    <col min="4" max="4" width="7.5703125" customWidth="1"/>
    <col min="7" max="7" width="9.85546875" customWidth="1"/>
    <col min="8" max="8" width="5.7109375" customWidth="1"/>
    <col min="9" max="9" width="5.28515625" customWidth="1"/>
    <col min="15" max="15" width="9.7109375" customWidth="1"/>
    <col min="16" max="16" width="2.140625" customWidth="1"/>
    <col min="17" max="17" width="8.28515625" customWidth="1"/>
  </cols>
  <sheetData>
    <row r="3" spans="4:19">
      <c r="R3" s="32" t="s">
        <v>7</v>
      </c>
      <c r="S3" s="32"/>
    </row>
    <row r="4" spans="4:19" ht="15" customHeight="1" thickBot="1">
      <c r="D4" s="34" t="s">
        <v>8</v>
      </c>
      <c r="E4" s="34"/>
      <c r="F4" s="34"/>
      <c r="G4" s="35" t="s">
        <v>9</v>
      </c>
      <c r="H4" s="35"/>
      <c r="J4" s="34" t="s">
        <v>10</v>
      </c>
      <c r="K4" s="34"/>
      <c r="L4" s="34"/>
      <c r="R4" s="33"/>
      <c r="S4" s="33"/>
    </row>
    <row r="5" spans="4:19" ht="15" customHeight="1">
      <c r="D5" s="1" t="s">
        <v>0</v>
      </c>
      <c r="E5" s="1" t="s">
        <v>1</v>
      </c>
      <c r="F5" s="1" t="s">
        <v>2</v>
      </c>
      <c r="G5" s="29" t="s">
        <v>11</v>
      </c>
      <c r="H5" s="30">
        <v>0.3</v>
      </c>
      <c r="J5" s="1" t="s">
        <v>0</v>
      </c>
      <c r="K5" s="1" t="s">
        <v>1</v>
      </c>
      <c r="L5" s="1" t="s">
        <v>2</v>
      </c>
      <c r="N5" s="27" t="s">
        <v>3</v>
      </c>
      <c r="O5" s="27" t="s">
        <v>4</v>
      </c>
      <c r="R5" s="25">
        <f t="array" ref="R5:S9">LINEST(O6:O17,N6:N17,1,1)</f>
        <v>-3.3212651168181706</v>
      </c>
      <c r="S5" s="19">
        <v>3.7523006848733926</v>
      </c>
    </row>
    <row r="6" spans="4:19" ht="15" customHeight="1" thickBot="1">
      <c r="D6" s="9">
        <v>5</v>
      </c>
      <c r="E6" s="9">
        <v>87</v>
      </c>
      <c r="F6" s="10">
        <f>TAN(E6*PI()/180)</f>
        <v>19.081136687728161</v>
      </c>
      <c r="G6" s="31" t="s">
        <v>12</v>
      </c>
      <c r="H6" s="30">
        <v>-1</v>
      </c>
      <c r="J6" s="9">
        <f>D6+$H$5</f>
        <v>5.3</v>
      </c>
      <c r="K6" s="9">
        <f>E6+$H$6</f>
        <v>86</v>
      </c>
      <c r="L6" s="10">
        <f>TAN(K6*PI()/180)</f>
        <v>14.300666256711896</v>
      </c>
      <c r="N6" s="4">
        <f>LOG(J6)</f>
        <v>0.72427586960078905</v>
      </c>
      <c r="O6" s="4">
        <f>LOG(L6)</f>
        <v>1.1553562713722696</v>
      </c>
      <c r="R6" s="26">
        <v>0.19930378274757221</v>
      </c>
      <c r="S6" s="20">
        <v>0.23720248783297668</v>
      </c>
    </row>
    <row r="7" spans="4:19" ht="15" customHeight="1">
      <c r="D7" s="11">
        <v>7</v>
      </c>
      <c r="E7" s="11">
        <v>82</v>
      </c>
      <c r="F7" s="12">
        <f t="shared" ref="F7:F17" si="0">TAN(E7*PI()/180)</f>
        <v>7.1153697223841954</v>
      </c>
      <c r="J7" s="11">
        <f t="shared" ref="J7:J17" si="1">D7+$H$5</f>
        <v>7.3</v>
      </c>
      <c r="K7" s="11">
        <f t="shared" ref="K7:K17" si="2">E7+$H$6</f>
        <v>81</v>
      </c>
      <c r="L7" s="12">
        <f t="shared" ref="L7:L17" si="3">TAN(K7*PI()/180)</f>
        <v>6.3137515146750411</v>
      </c>
      <c r="N7" s="4">
        <f t="shared" ref="N7:N17" si="4">LOG(J7)</f>
        <v>0.86332286012045589</v>
      </c>
      <c r="O7" s="4">
        <f t="shared" ref="O7:O17" si="5">LOG(L7)</f>
        <v>0.80028748570808106</v>
      </c>
      <c r="R7" s="21">
        <v>0.96524158075990696</v>
      </c>
      <c r="S7" s="20">
        <v>0.16120973955465742</v>
      </c>
    </row>
    <row r="8" spans="4:19" ht="15" customHeight="1">
      <c r="D8" s="13">
        <v>8.8000000000000007</v>
      </c>
      <c r="E8" s="13">
        <v>77</v>
      </c>
      <c r="F8" s="14">
        <f t="shared" si="0"/>
        <v>4.3314758742841573</v>
      </c>
      <c r="J8" s="13">
        <f t="shared" si="1"/>
        <v>9.1000000000000014</v>
      </c>
      <c r="K8" s="13">
        <f t="shared" si="2"/>
        <v>76</v>
      </c>
      <c r="L8" s="14">
        <f t="shared" si="3"/>
        <v>4.010780933535842</v>
      </c>
      <c r="N8" s="4">
        <f t="shared" si="4"/>
        <v>0.95904139232109364</v>
      </c>
      <c r="O8" s="4">
        <f t="shared" si="5"/>
        <v>0.6032289417236727</v>
      </c>
      <c r="R8" s="28">
        <v>277.70008011369055</v>
      </c>
      <c r="S8" s="22">
        <v>10</v>
      </c>
    </row>
    <row r="9" spans="4:19" ht="15" customHeight="1" thickBot="1">
      <c r="D9" s="15">
        <v>10.3</v>
      </c>
      <c r="E9" s="15">
        <v>67</v>
      </c>
      <c r="F9" s="16">
        <f t="shared" si="0"/>
        <v>2.3558523658237518</v>
      </c>
      <c r="J9" s="15">
        <f t="shared" si="1"/>
        <v>10.600000000000001</v>
      </c>
      <c r="K9" s="15">
        <f t="shared" si="2"/>
        <v>66</v>
      </c>
      <c r="L9" s="16">
        <f t="shared" si="3"/>
        <v>2.2460367739042164</v>
      </c>
      <c r="N9" s="4">
        <f t="shared" si="4"/>
        <v>1.0253058652647702</v>
      </c>
      <c r="O9" s="4">
        <f t="shared" si="5"/>
        <v>0.35141686259905253</v>
      </c>
      <c r="R9" s="23">
        <v>7.2170307833868552</v>
      </c>
      <c r="S9" s="24">
        <v>0.25988580127280481</v>
      </c>
    </row>
    <row r="10" spans="4:19" ht="15" customHeight="1">
      <c r="D10" s="13">
        <v>12.4</v>
      </c>
      <c r="E10" s="13">
        <v>57</v>
      </c>
      <c r="F10" s="14">
        <f t="shared" si="0"/>
        <v>1.5398649638145827</v>
      </c>
      <c r="J10" s="13">
        <f t="shared" si="1"/>
        <v>12.700000000000001</v>
      </c>
      <c r="K10" s="13">
        <f t="shared" si="2"/>
        <v>56</v>
      </c>
      <c r="L10" s="14">
        <f t="shared" si="3"/>
        <v>1.4825609685127403</v>
      </c>
      <c r="N10" s="4">
        <f t="shared" si="4"/>
        <v>1.1038037209559568</v>
      </c>
      <c r="O10" s="4">
        <f t="shared" si="5"/>
        <v>0.17101256223475003</v>
      </c>
    </row>
    <row r="11" spans="4:19" ht="15" customHeight="1">
      <c r="D11" s="15">
        <v>14</v>
      </c>
      <c r="E11" s="15">
        <v>47</v>
      </c>
      <c r="F11" s="16">
        <f t="shared" si="0"/>
        <v>1.0723687100246826</v>
      </c>
      <c r="J11" s="15">
        <f t="shared" si="1"/>
        <v>14.3</v>
      </c>
      <c r="K11" s="15">
        <f t="shared" si="2"/>
        <v>46</v>
      </c>
      <c r="L11" s="16">
        <f t="shared" si="3"/>
        <v>1.0355303137905694</v>
      </c>
      <c r="N11" s="4">
        <f t="shared" si="4"/>
        <v>1.1553360374650619</v>
      </c>
      <c r="O11" s="4">
        <f t="shared" si="5"/>
        <v>1.5162816816407453E-2</v>
      </c>
    </row>
    <row r="12" spans="4:19" ht="15" customHeight="1">
      <c r="D12" s="13">
        <v>16</v>
      </c>
      <c r="E12" s="13">
        <v>37</v>
      </c>
      <c r="F12" s="14">
        <f t="shared" si="0"/>
        <v>0.75355405010279419</v>
      </c>
      <c r="J12" s="13">
        <f t="shared" si="1"/>
        <v>16.3</v>
      </c>
      <c r="K12" s="13">
        <f t="shared" si="2"/>
        <v>36</v>
      </c>
      <c r="L12" s="14">
        <f t="shared" si="3"/>
        <v>0.7265425280053609</v>
      </c>
      <c r="N12" s="4">
        <f t="shared" si="4"/>
        <v>1.2121876044039579</v>
      </c>
      <c r="O12" s="4">
        <f t="shared" si="5"/>
        <v>-0.13873895929096339</v>
      </c>
    </row>
    <row r="13" spans="4:19" ht="15" customHeight="1">
      <c r="D13" s="15">
        <v>18.8</v>
      </c>
      <c r="E13" s="15">
        <v>24</v>
      </c>
      <c r="F13" s="16">
        <f t="shared" si="0"/>
        <v>0.4452286853085361</v>
      </c>
      <c r="J13" s="15">
        <f t="shared" si="1"/>
        <v>19.100000000000001</v>
      </c>
      <c r="K13" s="15">
        <f t="shared" si="2"/>
        <v>23</v>
      </c>
      <c r="L13" s="16">
        <f t="shared" si="3"/>
        <v>0.4244748162096047</v>
      </c>
      <c r="N13" s="4">
        <f t="shared" si="4"/>
        <v>1.2810333672477277</v>
      </c>
      <c r="O13" s="4">
        <f t="shared" si="5"/>
        <v>-0.37214807103991848</v>
      </c>
    </row>
    <row r="14" spans="4:19" ht="15" customHeight="1">
      <c r="D14" s="13">
        <v>20.8</v>
      </c>
      <c r="E14" s="13">
        <v>17</v>
      </c>
      <c r="F14" s="14">
        <f t="shared" si="0"/>
        <v>0.30573068145866039</v>
      </c>
      <c r="J14" s="13">
        <f t="shared" si="1"/>
        <v>21.1</v>
      </c>
      <c r="K14" s="13">
        <f t="shared" si="2"/>
        <v>16</v>
      </c>
      <c r="L14" s="14">
        <f t="shared" si="3"/>
        <v>0.28674538575880792</v>
      </c>
      <c r="N14" s="4">
        <f t="shared" si="4"/>
        <v>1.3242824552976926</v>
      </c>
      <c r="O14" s="4">
        <f t="shared" si="5"/>
        <v>-0.54250356193798077</v>
      </c>
    </row>
    <row r="15" spans="4:19" ht="15" customHeight="1">
      <c r="D15" s="15">
        <v>23.5</v>
      </c>
      <c r="E15" s="15">
        <v>12</v>
      </c>
      <c r="F15" s="16">
        <f t="shared" si="0"/>
        <v>0.2125565616700221</v>
      </c>
      <c r="J15" s="15">
        <f t="shared" si="1"/>
        <v>23.8</v>
      </c>
      <c r="K15" s="15">
        <f t="shared" si="2"/>
        <v>11</v>
      </c>
      <c r="L15" s="16">
        <f t="shared" si="3"/>
        <v>0.19438030913771848</v>
      </c>
      <c r="N15" s="4">
        <f t="shared" si="4"/>
        <v>1.3765769570565121</v>
      </c>
      <c r="O15" s="4">
        <f t="shared" si="5"/>
        <v>-0.71134773151859898</v>
      </c>
    </row>
    <row r="16" spans="4:19" ht="15" customHeight="1">
      <c r="D16" s="13">
        <v>26.7</v>
      </c>
      <c r="E16" s="13">
        <v>6</v>
      </c>
      <c r="F16" s="14">
        <f t="shared" si="0"/>
        <v>0.10510423526567646</v>
      </c>
      <c r="J16" s="13">
        <f t="shared" si="1"/>
        <v>27</v>
      </c>
      <c r="K16" s="13">
        <f t="shared" si="2"/>
        <v>5</v>
      </c>
      <c r="L16" s="14">
        <f t="shared" si="3"/>
        <v>8.7488663525924007E-2</v>
      </c>
      <c r="N16" s="4">
        <f t="shared" si="4"/>
        <v>1.4313637641589874</v>
      </c>
      <c r="O16" s="4">
        <f t="shared" si="5"/>
        <v>-1.0580482176873787</v>
      </c>
    </row>
    <row r="17" spans="4:17">
      <c r="D17" s="1">
        <v>35</v>
      </c>
      <c r="E17" s="1">
        <v>2</v>
      </c>
      <c r="F17" s="17">
        <f t="shared" si="0"/>
        <v>3.492076949174773E-2</v>
      </c>
      <c r="J17" s="1">
        <f t="shared" si="1"/>
        <v>35.299999999999997</v>
      </c>
      <c r="K17" s="1">
        <f t="shared" si="2"/>
        <v>1</v>
      </c>
      <c r="L17" s="17">
        <f t="shared" si="3"/>
        <v>1.7455064928217585E-2</v>
      </c>
      <c r="N17" s="5">
        <f t="shared" si="4"/>
        <v>1.5477747053878226</v>
      </c>
      <c r="O17" s="5">
        <f t="shared" si="5"/>
        <v>-1.7580785313863723</v>
      </c>
    </row>
    <row r="19" spans="4:17">
      <c r="N19" s="6" t="s">
        <v>6</v>
      </c>
      <c r="O19" s="7">
        <f>INDEX(LINEST(O6:O17,N6:N17,1,1),1,1)</f>
        <v>-3.3212651168181706</v>
      </c>
      <c r="P19" s="6" t="s">
        <v>5</v>
      </c>
      <c r="Q19" s="7">
        <f>INDEX(LINEST(O6:O17,N6:N17,1,1),2,1)</f>
        <v>0.19930378274757221</v>
      </c>
    </row>
  </sheetData>
  <mergeCells count="4">
    <mergeCell ref="R3:S4"/>
    <mergeCell ref="D4:F4"/>
    <mergeCell ref="G4:H4"/>
    <mergeCell ref="J4:L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EAAFD-B3F2-4A20-ACB6-15DA7CFC4D56}">
  <dimension ref="A1:G19"/>
  <sheetViews>
    <sheetView tabSelected="1" topLeftCell="A3" zoomScale="115" zoomScaleNormal="115" workbookViewId="0">
      <selection activeCell="O19" sqref="O19"/>
    </sheetView>
  </sheetViews>
  <sheetFormatPr defaultRowHeight="15"/>
  <cols>
    <col min="3" max="4" width="7.85546875" customWidth="1"/>
    <col min="5" max="5" width="2.7109375" customWidth="1"/>
    <col min="6" max="7" width="7.28515625" customWidth="1"/>
  </cols>
  <sheetData>
    <row r="1" spans="1:7">
      <c r="A1" t="s">
        <v>13</v>
      </c>
    </row>
    <row r="3" spans="1:7">
      <c r="C3" s="36" t="s">
        <v>14</v>
      </c>
      <c r="D3" s="36" t="s">
        <v>15</v>
      </c>
      <c r="F3" s="36" t="s">
        <v>16</v>
      </c>
      <c r="G3" s="36" t="s">
        <v>17</v>
      </c>
    </row>
    <row r="4" spans="1:7">
      <c r="C4" s="40">
        <v>0.8</v>
      </c>
      <c r="D4" s="48">
        <f>-10/(C4+0.5)^2+10/(C4-0.5)^2</f>
        <v>105.19395134779748</v>
      </c>
      <c r="F4" s="40">
        <f>LN(C4)</f>
        <v>-0.22314355131420971</v>
      </c>
      <c r="G4" s="40">
        <f>LN(D4)</f>
        <v>4.6558058019566708</v>
      </c>
    </row>
    <row r="5" spans="1:7">
      <c r="C5" s="41">
        <v>0.9</v>
      </c>
      <c r="D5" s="41">
        <f t="shared" ref="D5:D19" si="0">-10/(C5+0.5)^2+10/(C5-0.5)^2</f>
        <v>57.397959183673457</v>
      </c>
      <c r="F5" s="41">
        <f t="shared" ref="F5:F19" si="1">LN(C5)</f>
        <v>-0.10536051565782628</v>
      </c>
      <c r="G5" s="41">
        <f t="shared" ref="G5:G19" si="2">LN(D5)</f>
        <v>4.0500087484020488</v>
      </c>
    </row>
    <row r="6" spans="1:7">
      <c r="C6" s="40">
        <v>1</v>
      </c>
      <c r="D6" s="40">
        <f t="shared" si="0"/>
        <v>35.555555555555557</v>
      </c>
      <c r="F6" s="40">
        <f t="shared" si="1"/>
        <v>0</v>
      </c>
      <c r="G6" s="40">
        <f t="shared" si="2"/>
        <v>3.5710964184575529</v>
      </c>
    </row>
    <row r="7" spans="1:7">
      <c r="C7" s="41">
        <v>1.2</v>
      </c>
      <c r="D7" s="41">
        <f t="shared" si="0"/>
        <v>16.947955652849377</v>
      </c>
      <c r="F7" s="41">
        <f t="shared" si="1"/>
        <v>0.18232155679395459</v>
      </c>
      <c r="G7" s="41">
        <f t="shared" si="2"/>
        <v>2.8301472161010697</v>
      </c>
    </row>
    <row r="8" spans="1:7">
      <c r="C8" s="40">
        <v>1.4</v>
      </c>
      <c r="D8" s="40">
        <f t="shared" si="0"/>
        <v>9.5755959098526073</v>
      </c>
      <c r="F8" s="40">
        <f t="shared" si="1"/>
        <v>0.33647223662121289</v>
      </c>
      <c r="G8" s="40">
        <f t="shared" si="2"/>
        <v>2.2592177691460673</v>
      </c>
    </row>
    <row r="9" spans="1:7">
      <c r="C9" s="41">
        <v>1.7</v>
      </c>
      <c r="D9" s="41">
        <f t="shared" si="0"/>
        <v>4.878328741965106</v>
      </c>
      <c r="F9" s="41">
        <f t="shared" si="1"/>
        <v>0.53062825106217038</v>
      </c>
      <c r="G9" s="41">
        <f t="shared" si="2"/>
        <v>1.5848026902997119</v>
      </c>
    </row>
    <row r="10" spans="1:7">
      <c r="C10" s="42">
        <v>2</v>
      </c>
      <c r="D10" s="42">
        <f t="shared" si="0"/>
        <v>2.8444444444444446</v>
      </c>
      <c r="F10" s="42">
        <f t="shared" si="1"/>
        <v>0.69314718055994529</v>
      </c>
      <c r="G10" s="42">
        <f t="shared" si="2"/>
        <v>1.0453677741492975</v>
      </c>
    </row>
    <row r="11" spans="1:7">
      <c r="B11" s="39"/>
      <c r="C11" s="43">
        <v>2.2999999999999998</v>
      </c>
      <c r="D11" s="45">
        <f t="shared" si="0"/>
        <v>1.8109095490047877</v>
      </c>
      <c r="E11" s="39"/>
      <c r="F11" s="43">
        <f t="shared" si="1"/>
        <v>0.83290912293510388</v>
      </c>
      <c r="G11" s="45">
        <f t="shared" si="2"/>
        <v>0.59382923232254081</v>
      </c>
    </row>
    <row r="12" spans="1:7">
      <c r="B12" s="39"/>
      <c r="C12" s="44">
        <v>2.7</v>
      </c>
      <c r="D12" s="46">
        <f t="shared" si="0"/>
        <v>1.0895532024793388</v>
      </c>
      <c r="E12" s="39"/>
      <c r="F12" s="44">
        <f t="shared" si="1"/>
        <v>0.99325177301028345</v>
      </c>
      <c r="G12" s="46">
        <f t="shared" si="2"/>
        <v>8.5767706224372325E-2</v>
      </c>
    </row>
    <row r="13" spans="1:7">
      <c r="B13" s="39"/>
      <c r="C13" s="43">
        <v>3.2</v>
      </c>
      <c r="D13" s="47">
        <f t="shared" si="0"/>
        <v>0.64128192256320371</v>
      </c>
      <c r="E13" s="39"/>
      <c r="F13" s="43">
        <f t="shared" si="1"/>
        <v>1.1631508098056809</v>
      </c>
      <c r="G13" s="47">
        <f t="shared" si="2"/>
        <v>-0.44428610196125268</v>
      </c>
    </row>
    <row r="14" spans="1:7">
      <c r="B14" s="39"/>
      <c r="C14" s="44">
        <v>3.7</v>
      </c>
      <c r="D14" s="46">
        <f t="shared" si="0"/>
        <v>0.4096690759637186</v>
      </c>
      <c r="E14" s="39"/>
      <c r="F14" s="44">
        <f t="shared" si="1"/>
        <v>1.3083328196501789</v>
      </c>
      <c r="G14" s="46">
        <f t="shared" si="2"/>
        <v>-0.89240557698583778</v>
      </c>
    </row>
    <row r="15" spans="1:7">
      <c r="B15" s="39"/>
      <c r="C15" s="43">
        <v>4.2</v>
      </c>
      <c r="D15" s="47">
        <f t="shared" si="0"/>
        <v>0.27776666343707812</v>
      </c>
      <c r="E15" s="39"/>
      <c r="F15" s="43">
        <f t="shared" si="1"/>
        <v>1.4350845252893227</v>
      </c>
      <c r="G15" s="47">
        <f t="shared" si="2"/>
        <v>-1.2809738578890695</v>
      </c>
    </row>
    <row r="16" spans="1:7">
      <c r="B16" s="39"/>
      <c r="C16" s="44">
        <v>4.7</v>
      </c>
      <c r="D16" s="46">
        <f t="shared" si="0"/>
        <v>0.19707093882918064</v>
      </c>
      <c r="E16" s="39"/>
      <c r="F16" s="44">
        <f t="shared" si="1"/>
        <v>1.547562508716013</v>
      </c>
      <c r="G16" s="46">
        <f t="shared" si="2"/>
        <v>-1.6241915194834045</v>
      </c>
    </row>
    <row r="17" spans="2:7">
      <c r="B17" s="39"/>
      <c r="C17" s="43">
        <v>5.3</v>
      </c>
      <c r="D17" s="47">
        <f t="shared" si="0"/>
        <v>0.1367626172545911</v>
      </c>
      <c r="E17" s="39"/>
      <c r="F17" s="43">
        <f t="shared" si="1"/>
        <v>1.6677068205580761</v>
      </c>
      <c r="G17" s="47">
        <f t="shared" si="2"/>
        <v>-1.9895085768203706</v>
      </c>
    </row>
    <row r="18" spans="2:7">
      <c r="B18" s="39"/>
      <c r="C18" s="44">
        <v>6.1</v>
      </c>
      <c r="D18" s="46">
        <f t="shared" si="0"/>
        <v>8.9309139633814982E-2</v>
      </c>
      <c r="E18" s="39"/>
      <c r="F18" s="44">
        <f t="shared" si="1"/>
        <v>1.8082887711792655</v>
      </c>
      <c r="G18" s="46">
        <f t="shared" si="2"/>
        <v>-2.4156514488137102</v>
      </c>
    </row>
    <row r="19" spans="2:7">
      <c r="B19" s="39"/>
      <c r="C19" s="38">
        <v>7.1</v>
      </c>
      <c r="D19" s="37">
        <f t="shared" si="0"/>
        <v>5.6438217480776043E-2</v>
      </c>
      <c r="E19" s="39"/>
      <c r="F19" s="38">
        <f t="shared" si="1"/>
        <v>1.9600947840472698</v>
      </c>
      <c r="G19" s="37">
        <f t="shared" si="2"/>
        <v>-2.8746087350480694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dipolo_1</vt:lpstr>
      <vt:lpstr>dipolo_2</vt:lpstr>
      <vt:lpstr>dipolo_correzioni</vt:lpstr>
      <vt:lpstr>Modello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2020-03-09T10:01:16Z</dcterms:modified>
</cp:coreProperties>
</file>