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0955" windowHeight="12780"/>
  </bookViews>
  <sheets>
    <sheet name="Foglio1" sheetId="1" r:id="rId1"/>
    <sheet name="Foglio2" sheetId="2" r:id="rId2"/>
    <sheet name="Foglio3" sheetId="3" r:id="rId3"/>
  </sheets>
  <calcPr calcId="144525"/>
</workbook>
</file>

<file path=xl/calcChain.xml><?xml version="1.0" encoding="utf-8"?>
<calcChain xmlns="http://schemas.openxmlformats.org/spreadsheetml/2006/main">
  <c r="S28" i="1" l="1"/>
  <c r="L10" i="1"/>
  <c r="R5" i="1"/>
  <c r="U5" i="1"/>
  <c r="U10" i="1"/>
  <c r="U28" i="1"/>
  <c r="P6" i="1"/>
  <c r="R6" i="1"/>
  <c r="S6" i="1"/>
  <c r="U6" i="1" s="1"/>
  <c r="P7" i="1"/>
  <c r="R7" i="1"/>
  <c r="S7" i="1"/>
  <c r="U7" i="1" s="1"/>
  <c r="P8" i="1"/>
  <c r="R8" i="1"/>
  <c r="S8" i="1"/>
  <c r="U8" i="1" s="1"/>
  <c r="P9" i="1"/>
  <c r="R9" i="1"/>
  <c r="S9" i="1"/>
  <c r="U9" i="1" s="1"/>
  <c r="P10" i="1"/>
  <c r="R10" i="1"/>
  <c r="S10" i="1"/>
  <c r="S5" i="1"/>
  <c r="K11" i="1"/>
  <c r="I11" i="1"/>
  <c r="K10" i="1"/>
  <c r="I10" i="1"/>
  <c r="K9" i="1"/>
  <c r="I9" i="1"/>
  <c r="K8" i="1"/>
  <c r="I8" i="1"/>
  <c r="K7" i="1"/>
  <c r="I7" i="1"/>
  <c r="L7" i="1" s="1"/>
  <c r="N7" i="1" s="1"/>
  <c r="K6" i="1"/>
  <c r="I6" i="1"/>
  <c r="K5" i="1"/>
  <c r="I5" i="1"/>
  <c r="G6" i="1"/>
  <c r="G7" i="1"/>
  <c r="G8" i="1"/>
  <c r="G9" i="1"/>
  <c r="G10" i="1"/>
  <c r="G11" i="1"/>
  <c r="G5" i="1"/>
  <c r="E6" i="1"/>
  <c r="L6" i="1" s="1"/>
  <c r="N6" i="1" s="1"/>
  <c r="E7" i="1"/>
  <c r="E8" i="1"/>
  <c r="L8" i="1" s="1"/>
  <c r="N8" i="1" s="1"/>
  <c r="E9" i="1"/>
  <c r="L9" i="1" s="1"/>
  <c r="N9" i="1" s="1"/>
  <c r="E10" i="1"/>
  <c r="N10" i="1" s="1"/>
  <c r="E11" i="1"/>
  <c r="E5" i="1"/>
  <c r="P5" i="1" s="1"/>
  <c r="L5" i="1" l="1"/>
  <c r="N14" i="1" l="1"/>
  <c r="N15" i="1" s="1"/>
  <c r="N13" i="1"/>
  <c r="N5" i="1"/>
</calcChain>
</file>

<file path=xl/sharedStrings.xml><?xml version="1.0" encoding="utf-8"?>
<sst xmlns="http://schemas.openxmlformats.org/spreadsheetml/2006/main" count="57" uniqueCount="17">
  <si>
    <r>
      <rPr>
        <sz val="11"/>
        <color theme="1"/>
        <rFont val="Symbol"/>
        <family val="1"/>
        <charset val="2"/>
      </rPr>
      <t>q</t>
    </r>
    <r>
      <rPr>
        <vertAlign val="subscript"/>
        <sz val="11"/>
        <color theme="1"/>
        <rFont val="Calibri"/>
        <family val="2"/>
        <scheme val="minor"/>
      </rPr>
      <t>i</t>
    </r>
  </si>
  <si>
    <r>
      <rPr>
        <sz val="11"/>
        <color theme="1"/>
        <rFont val="Symbol"/>
        <family val="1"/>
        <charset val="2"/>
      </rPr>
      <t>dq</t>
    </r>
    <r>
      <rPr>
        <vertAlign val="subscript"/>
        <sz val="11"/>
        <color theme="1"/>
        <rFont val="Calibri"/>
        <family val="2"/>
        <scheme val="minor"/>
      </rPr>
      <t>i</t>
    </r>
  </si>
  <si>
    <r>
      <rPr>
        <sz val="11"/>
        <color theme="1"/>
        <rFont val="Symbol"/>
        <family val="1"/>
        <charset val="2"/>
      </rPr>
      <t>q</t>
    </r>
    <r>
      <rPr>
        <vertAlign val="subscript"/>
        <sz val="11"/>
        <color theme="1"/>
        <rFont val="Calibri"/>
        <family val="2"/>
        <scheme val="minor"/>
      </rPr>
      <t>r</t>
    </r>
  </si>
  <si>
    <r>
      <rPr>
        <sz val="11"/>
        <color theme="1"/>
        <rFont val="Symbol"/>
        <family val="1"/>
        <charset val="2"/>
      </rPr>
      <t>dq</t>
    </r>
    <r>
      <rPr>
        <vertAlign val="subscript"/>
        <sz val="11"/>
        <color theme="1"/>
        <rFont val="Calibri"/>
        <family val="2"/>
        <scheme val="minor"/>
      </rPr>
      <t>r</t>
    </r>
  </si>
  <si>
    <t>n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</si>
  <si>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n</t>
    </r>
  </si>
  <si>
    <t>deg</t>
  </si>
  <si>
    <t>rad</t>
  </si>
  <si>
    <t>±</t>
  </si>
  <si>
    <t>media</t>
  </si>
  <si>
    <t>dev.st</t>
  </si>
  <si>
    <t>err.media</t>
  </si>
  <si>
    <r>
      <t>sen(</t>
    </r>
    <r>
      <rPr>
        <sz val="11"/>
        <color theme="1"/>
        <rFont val="Symbol"/>
        <family val="1"/>
        <charset val="2"/>
      </rPr>
      <t>q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</si>
  <si>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sen</t>
    </r>
    <r>
      <rPr>
        <sz val="11"/>
        <color theme="1"/>
        <rFont val="Symbol"/>
        <family val="1"/>
        <charset val="2"/>
      </rPr>
      <t>(q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)</t>
    </r>
  </si>
  <si>
    <r>
      <t>sen(</t>
    </r>
    <r>
      <rPr>
        <sz val="11"/>
        <color theme="1"/>
        <rFont val="Symbol"/>
        <family val="1"/>
        <charset val="2"/>
      </rPr>
      <t>q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</si>
  <si>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sen</t>
    </r>
    <r>
      <rPr>
        <sz val="11"/>
        <color theme="1"/>
        <rFont val="Symbol"/>
        <family val="1"/>
        <charset val="2"/>
      </rPr>
      <t>(q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)</t>
    </r>
  </si>
  <si>
    <t>Indice di Rifrazione della lastra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</si>
</sst>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16" xfId="0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83573928258967"/>
          <c:y val="5.1400554097404488E-2"/>
          <c:w val="0.78893503937007869"/>
          <c:h val="0.80021216097987746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linear"/>
            <c:intercept val="0"/>
            <c:dispRSqr val="0"/>
            <c:dispEq val="1"/>
            <c:trendlineLbl>
              <c:layout>
                <c:manualLayout>
                  <c:x val="-7.597071025541479E-3"/>
                  <c:y val="-9.2839384660250796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100"/>
                  </a:pPr>
                  <a:endParaRPr lang="it-IT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Foglio1!$U$5:$U$10</c:f>
                <c:numCache>
                  <c:formatCode>General</c:formatCode>
                  <c:ptCount val="6"/>
                  <c:pt idx="0">
                    <c:v>1.3369993071423478E-2</c:v>
                  </c:pt>
                  <c:pt idx="1">
                    <c:v>1.412000377428525E-2</c:v>
                  </c:pt>
                  <c:pt idx="2">
                    <c:v>1.5264984316112555E-2</c:v>
                  </c:pt>
                  <c:pt idx="3">
                    <c:v>1.6182399485314747E-2</c:v>
                  </c:pt>
                  <c:pt idx="4">
                    <c:v>1.7132612446974307E-2</c:v>
                  </c:pt>
                  <c:pt idx="5">
                    <c:v>1.7386862898670127E-2</c:v>
                  </c:pt>
                </c:numCache>
              </c:numRef>
            </c:plus>
            <c:minus>
              <c:numRef>
                <c:f>Foglio1!$U$5:$U$10</c:f>
                <c:numCache>
                  <c:formatCode>General</c:formatCode>
                  <c:ptCount val="6"/>
                  <c:pt idx="0">
                    <c:v>1.3369993071423478E-2</c:v>
                  </c:pt>
                  <c:pt idx="1">
                    <c:v>1.412000377428525E-2</c:v>
                  </c:pt>
                  <c:pt idx="2">
                    <c:v>1.5264984316112555E-2</c:v>
                  </c:pt>
                  <c:pt idx="3">
                    <c:v>1.6182399485314747E-2</c:v>
                  </c:pt>
                  <c:pt idx="4">
                    <c:v>1.7132612446974307E-2</c:v>
                  </c:pt>
                  <c:pt idx="5">
                    <c:v>1.7386862898670127E-2</c:v>
                  </c:pt>
                </c:numCache>
              </c:numRef>
            </c:minus>
          </c:errBars>
          <c:errBars>
            <c:errDir val="x"/>
            <c:errBarType val="both"/>
            <c:errValType val="cust"/>
            <c:noEndCap val="0"/>
            <c:plus>
              <c:numRef>
                <c:f>Foglio1!$U$5:$U$10</c:f>
                <c:numCache>
                  <c:formatCode>General</c:formatCode>
                  <c:ptCount val="6"/>
                  <c:pt idx="0">
                    <c:v>1.3369993071423478E-2</c:v>
                  </c:pt>
                  <c:pt idx="1">
                    <c:v>1.412000377428525E-2</c:v>
                  </c:pt>
                  <c:pt idx="2">
                    <c:v>1.5264984316112555E-2</c:v>
                  </c:pt>
                  <c:pt idx="3">
                    <c:v>1.6182399485314747E-2</c:v>
                  </c:pt>
                  <c:pt idx="4">
                    <c:v>1.7132612446974307E-2</c:v>
                  </c:pt>
                  <c:pt idx="5">
                    <c:v>1.7386862898670127E-2</c:v>
                  </c:pt>
                </c:numCache>
              </c:numRef>
            </c:plus>
            <c:minus>
              <c:numRef>
                <c:f>Foglio1!$U$5:$U$10</c:f>
                <c:numCache>
                  <c:formatCode>General</c:formatCode>
                  <c:ptCount val="6"/>
                  <c:pt idx="0">
                    <c:v>1.3369993071423478E-2</c:v>
                  </c:pt>
                  <c:pt idx="1">
                    <c:v>1.412000377428525E-2</c:v>
                  </c:pt>
                  <c:pt idx="2">
                    <c:v>1.5264984316112555E-2</c:v>
                  </c:pt>
                  <c:pt idx="3">
                    <c:v>1.6182399485314747E-2</c:v>
                  </c:pt>
                  <c:pt idx="4">
                    <c:v>1.7132612446974307E-2</c:v>
                  </c:pt>
                  <c:pt idx="5">
                    <c:v>1.7386862898670127E-2</c:v>
                  </c:pt>
                </c:numCache>
              </c:numRef>
            </c:minus>
          </c:errBars>
          <c:xVal>
            <c:numRef>
              <c:f>Foglio1!$S$5:$S$10</c:f>
              <c:numCache>
                <c:formatCode>0.000</c:formatCode>
                <c:ptCount val="6"/>
                <c:pt idx="0">
                  <c:v>0.64278715796026853</c:v>
                </c:pt>
                <c:pt idx="1">
                  <c:v>0.58778482293254264</c:v>
                </c:pt>
                <c:pt idx="2">
                  <c:v>0.48480924632642658</c:v>
                </c:pt>
                <c:pt idx="3">
                  <c:v>0.3746062927045396</c:v>
                </c:pt>
                <c:pt idx="4">
                  <c:v>0.19080883619212771</c:v>
                </c:pt>
                <c:pt idx="5">
                  <c:v>8.7155669317322285E-2</c:v>
                </c:pt>
              </c:numCache>
            </c:numRef>
          </c:xVal>
          <c:yVal>
            <c:numRef>
              <c:f>Foglio1!$P$5:$P$10</c:f>
              <c:numCache>
                <c:formatCode>0.000</c:formatCode>
                <c:ptCount val="6"/>
                <c:pt idx="0">
                  <c:v>0.97029545522498772</c:v>
                </c:pt>
                <c:pt idx="1">
                  <c:v>0.88294716375485405</c:v>
                </c:pt>
                <c:pt idx="2">
                  <c:v>0.73135322907475764</c:v>
                </c:pt>
                <c:pt idx="3">
                  <c:v>0.54463862700889176</c:v>
                </c:pt>
                <c:pt idx="4">
                  <c:v>0.27563712907972709</c:v>
                </c:pt>
                <c:pt idx="5">
                  <c:v>0.12186924097918928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433408"/>
        <c:axId val="152423424"/>
      </c:scatterChart>
      <c:valAx>
        <c:axId val="15243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t-IT"/>
                  <a:t>sen(</a:t>
                </a:r>
                <a:r>
                  <a:rPr lang="it-IT">
                    <a:latin typeface="Symbol" pitchFamily="18" charset="2"/>
                  </a:rPr>
                  <a:t>q</a:t>
                </a:r>
                <a:r>
                  <a:rPr lang="it-IT" baseline="-25000"/>
                  <a:t>r</a:t>
                </a:r>
                <a:r>
                  <a:rPr lang="it-IT"/>
                  <a:t>)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152423424"/>
        <c:crosses val="autoZero"/>
        <c:crossBetween val="midCat"/>
      </c:valAx>
      <c:valAx>
        <c:axId val="152423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it-IT"/>
                  <a:t>sen(</a:t>
                </a:r>
                <a:r>
                  <a:rPr lang="it-IT">
                    <a:latin typeface="Symbol" pitchFamily="18" charset="2"/>
                  </a:rPr>
                  <a:t>q</a:t>
                </a:r>
                <a:r>
                  <a:rPr lang="it-IT" baseline="-25000"/>
                  <a:t>i</a:t>
                </a:r>
                <a:r>
                  <a:rPr lang="it-IT"/>
                  <a:t>)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152433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538577</xdr:colOff>
      <xdr:row>10</xdr:row>
      <xdr:rowOff>160269</xdr:rowOff>
    </xdr:from>
    <xdr:to>
      <xdr:col>22</xdr:col>
      <xdr:colOff>488674</xdr:colOff>
      <xdr:row>25</xdr:row>
      <xdr:rowOff>21121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U28"/>
  <sheetViews>
    <sheetView tabSelected="1" zoomScale="115" zoomScaleNormal="115" workbookViewId="0">
      <selection activeCell="C23" sqref="C23"/>
    </sheetView>
  </sheetViews>
  <sheetFormatPr defaultRowHeight="15" x14ac:dyDescent="0.25"/>
  <cols>
    <col min="1" max="3" width="9.140625" style="1"/>
    <col min="4" max="4" width="8.140625" style="1" customWidth="1"/>
    <col min="5" max="5" width="8.28515625" style="1" customWidth="1"/>
    <col min="6" max="6" width="2.7109375" style="1" customWidth="1"/>
    <col min="7" max="8" width="7.85546875" style="1" customWidth="1"/>
    <col min="9" max="9" width="6.7109375" style="1" customWidth="1"/>
    <col min="10" max="10" width="1.85546875" style="1" customWidth="1"/>
    <col min="11" max="11" width="7.140625" style="1" customWidth="1"/>
    <col min="12" max="12" width="6.28515625" style="1" customWidth="1"/>
    <col min="13" max="13" width="2.7109375" style="1" customWidth="1"/>
    <col min="14" max="14" width="7.140625" style="1" customWidth="1"/>
    <col min="15" max="16" width="9.140625" style="1"/>
    <col min="17" max="17" width="2.85546875" style="1" customWidth="1"/>
    <col min="18" max="19" width="9.140625" style="1"/>
    <col min="20" max="20" width="3.140625" style="1" customWidth="1"/>
    <col min="21" max="16384" width="9.140625" style="1"/>
  </cols>
  <sheetData>
    <row r="2" spans="4:21" ht="15.75" thickBot="1" x14ac:dyDescent="0.3"/>
    <row r="3" spans="4:21" ht="18.75" thickBot="1" x14ac:dyDescent="0.4">
      <c r="D3" s="16" t="s">
        <v>0</v>
      </c>
      <c r="E3" s="17" t="s">
        <v>0</v>
      </c>
      <c r="F3" s="17"/>
      <c r="G3" s="18" t="s">
        <v>1</v>
      </c>
      <c r="H3" s="17" t="s">
        <v>2</v>
      </c>
      <c r="I3" s="17" t="s">
        <v>2</v>
      </c>
      <c r="J3" s="17"/>
      <c r="K3" s="18" t="s">
        <v>3</v>
      </c>
      <c r="L3" s="17" t="s">
        <v>4</v>
      </c>
      <c r="M3" s="17"/>
      <c r="N3" s="19" t="s">
        <v>5</v>
      </c>
    </row>
    <row r="4" spans="4:21" ht="18" x14ac:dyDescent="0.35">
      <c r="D4" s="20" t="s">
        <v>6</v>
      </c>
      <c r="E4" s="4" t="s">
        <v>7</v>
      </c>
      <c r="F4" s="4"/>
      <c r="G4" s="15" t="s">
        <v>7</v>
      </c>
      <c r="H4" s="4" t="s">
        <v>6</v>
      </c>
      <c r="I4" s="4" t="s">
        <v>7</v>
      </c>
      <c r="J4" s="4"/>
      <c r="K4" s="15" t="s">
        <v>7</v>
      </c>
      <c r="L4" s="4"/>
      <c r="M4" s="4"/>
      <c r="N4" s="21"/>
      <c r="P4" s="43" t="s">
        <v>12</v>
      </c>
      <c r="Q4" s="41"/>
      <c r="R4" s="42" t="s">
        <v>13</v>
      </c>
      <c r="S4" s="41" t="s">
        <v>14</v>
      </c>
      <c r="T4" s="41"/>
      <c r="U4" s="44" t="s">
        <v>15</v>
      </c>
    </row>
    <row r="5" spans="4:21" x14ac:dyDescent="0.25">
      <c r="D5" s="22">
        <v>76</v>
      </c>
      <c r="E5" s="7">
        <f>D5/180*3.14159</f>
        <v>1.326449111111111</v>
      </c>
      <c r="F5" s="6" t="s">
        <v>8</v>
      </c>
      <c r="G5" s="8">
        <f>3.14159/180</f>
        <v>1.7453277777777776E-2</v>
      </c>
      <c r="H5" s="12">
        <v>40</v>
      </c>
      <c r="I5" s="7">
        <f>H5/180*3.14159</f>
        <v>0.69813111111111104</v>
      </c>
      <c r="J5" s="6" t="s">
        <v>8</v>
      </c>
      <c r="K5" s="8">
        <f>3.14159/180</f>
        <v>1.7453277777777776E-2</v>
      </c>
      <c r="L5" s="10">
        <f>SIN(E5)/SIN(I5)</f>
        <v>1.5095128196151095</v>
      </c>
      <c r="M5" s="6" t="s">
        <v>8</v>
      </c>
      <c r="N5" s="23">
        <f>L5*SQRT( (G5/TAN(E5))^2+(K6/TAN(I5))^2)</f>
        <v>3.207769191821707E-2</v>
      </c>
      <c r="P5" s="45">
        <f>SIN(E5)</f>
        <v>0.97029545522498772</v>
      </c>
      <c r="Q5" s="9" t="s">
        <v>8</v>
      </c>
      <c r="R5" s="50">
        <f>G5/TAN(E5)*P5</f>
        <v>4.2223490182981323E-3</v>
      </c>
      <c r="S5" s="46">
        <f>SIN(I5)</f>
        <v>0.64278715796026853</v>
      </c>
      <c r="T5" s="9" t="s">
        <v>8</v>
      </c>
      <c r="U5" s="23">
        <f>K5/TAN(I5)*S5</f>
        <v>1.3369993071423478E-2</v>
      </c>
    </row>
    <row r="6" spans="4:21" x14ac:dyDescent="0.25">
      <c r="D6" s="24">
        <v>62</v>
      </c>
      <c r="E6" s="10">
        <f t="shared" ref="E6:E11" si="0">D6/180*3.14159</f>
        <v>1.0821032222222222</v>
      </c>
      <c r="F6" s="9" t="s">
        <v>8</v>
      </c>
      <c r="G6" s="11">
        <f t="shared" ref="G6:G11" si="1">3.14159/180</f>
        <v>1.7453277777777776E-2</v>
      </c>
      <c r="H6" s="13">
        <v>36</v>
      </c>
      <c r="I6" s="10">
        <f t="shared" ref="I6:I11" si="2">H6/180*3.14159</f>
        <v>0.62831800000000004</v>
      </c>
      <c r="J6" s="9" t="s">
        <v>8</v>
      </c>
      <c r="K6" s="11">
        <f t="shared" ref="K6:K11" si="3">3.14159/180</f>
        <v>1.7453277777777776E-2</v>
      </c>
      <c r="L6" s="10">
        <f t="shared" ref="L6:L10" si="4">SIN(E6)/SIN(I6)</f>
        <v>1.5021605344447382</v>
      </c>
      <c r="M6" s="9" t="s">
        <v>8</v>
      </c>
      <c r="N6" s="23">
        <f t="shared" ref="N6:N10" si="5">L6*SQRT( (G6/TAN(E6))^2+(K7/TAN(I6))^2)</f>
        <v>3.8684526343994441E-2</v>
      </c>
      <c r="P6" s="45">
        <f t="shared" ref="P6:P11" si="6">SIN(E6)</f>
        <v>0.88294716375485405</v>
      </c>
      <c r="Q6" s="9" t="s">
        <v>8</v>
      </c>
      <c r="R6" s="50">
        <f t="shared" ref="R6:R11" si="7">G6/TAN(E6)*P6</f>
        <v>8.1938316793272077E-3</v>
      </c>
      <c r="S6" s="46">
        <f t="shared" ref="S6:S11" si="8">SIN(I6)</f>
        <v>0.58778482293254264</v>
      </c>
      <c r="T6" s="9" t="s">
        <v>8</v>
      </c>
      <c r="U6" s="23">
        <f t="shared" ref="U6:U11" si="9">K6/TAN(I6)*S6</f>
        <v>1.412000377428525E-2</v>
      </c>
    </row>
    <row r="7" spans="4:21" x14ac:dyDescent="0.25">
      <c r="D7" s="24">
        <v>47</v>
      </c>
      <c r="E7" s="10">
        <f t="shared" si="0"/>
        <v>0.82030405555555552</v>
      </c>
      <c r="F7" s="9" t="s">
        <v>8</v>
      </c>
      <c r="G7" s="11">
        <f t="shared" si="1"/>
        <v>1.7453277777777776E-2</v>
      </c>
      <c r="H7" s="13">
        <v>29</v>
      </c>
      <c r="I7" s="10">
        <f t="shared" si="2"/>
        <v>0.50614505555555556</v>
      </c>
      <c r="J7" s="9" t="s">
        <v>8</v>
      </c>
      <c r="K7" s="11">
        <f t="shared" si="3"/>
        <v>1.7453277777777776E-2</v>
      </c>
      <c r="L7" s="10">
        <f t="shared" si="4"/>
        <v>1.5085381201296864</v>
      </c>
      <c r="M7" s="9" t="s">
        <v>8</v>
      </c>
      <c r="N7" s="23">
        <f t="shared" si="5"/>
        <v>5.3469014991979293E-2</v>
      </c>
      <c r="P7" s="45">
        <f t="shared" si="6"/>
        <v>0.73135322907475764</v>
      </c>
      <c r="Q7" s="9" t="s">
        <v>8</v>
      </c>
      <c r="R7" s="50">
        <f t="shared" si="7"/>
        <v>1.1903115666459683E-2</v>
      </c>
      <c r="S7" s="46">
        <f t="shared" si="8"/>
        <v>0.48480924632642658</v>
      </c>
      <c r="T7" s="9" t="s">
        <v>8</v>
      </c>
      <c r="U7" s="23">
        <f t="shared" si="9"/>
        <v>1.5264984316112555E-2</v>
      </c>
    </row>
    <row r="8" spans="4:21" x14ac:dyDescent="0.25">
      <c r="D8" s="24">
        <v>33</v>
      </c>
      <c r="E8" s="10">
        <f t="shared" si="0"/>
        <v>0.57595816666666666</v>
      </c>
      <c r="F8" s="9" t="s">
        <v>8</v>
      </c>
      <c r="G8" s="11">
        <f t="shared" si="1"/>
        <v>1.7453277777777776E-2</v>
      </c>
      <c r="H8" s="13">
        <v>22</v>
      </c>
      <c r="I8" s="10">
        <f t="shared" si="2"/>
        <v>0.38397211111111107</v>
      </c>
      <c r="J8" s="9" t="s">
        <v>8</v>
      </c>
      <c r="K8" s="11">
        <f t="shared" si="3"/>
        <v>1.7453277777777776E-2</v>
      </c>
      <c r="L8" s="10">
        <f>SIN(E8)/SIN(I8)</f>
        <v>1.4538960973580348</v>
      </c>
      <c r="M8" s="9" t="s">
        <v>8</v>
      </c>
      <c r="N8" s="23">
        <f t="shared" si="5"/>
        <v>7.3968993768024044E-2</v>
      </c>
      <c r="P8" s="45">
        <f t="shared" si="6"/>
        <v>0.54463862700889176</v>
      </c>
      <c r="Q8" s="9" t="s">
        <v>8</v>
      </c>
      <c r="R8" s="50">
        <f t="shared" si="7"/>
        <v>1.4637555010855985E-2</v>
      </c>
      <c r="S8" s="46">
        <f t="shared" si="8"/>
        <v>0.3746062927045396</v>
      </c>
      <c r="T8" s="9" t="s">
        <v>8</v>
      </c>
      <c r="U8" s="23">
        <f t="shared" si="9"/>
        <v>1.6182399485314747E-2</v>
      </c>
    </row>
    <row r="9" spans="4:21" x14ac:dyDescent="0.25">
      <c r="D9" s="24">
        <v>16</v>
      </c>
      <c r="E9" s="10">
        <f t="shared" si="0"/>
        <v>0.27925244444444447</v>
      </c>
      <c r="F9" s="9" t="s">
        <v>8</v>
      </c>
      <c r="G9" s="11">
        <f t="shared" si="1"/>
        <v>1.7453277777777776E-2</v>
      </c>
      <c r="H9" s="13">
        <v>11</v>
      </c>
      <c r="I9" s="10">
        <f t="shared" si="2"/>
        <v>0.19198605555555553</v>
      </c>
      <c r="J9" s="9" t="s">
        <v>8</v>
      </c>
      <c r="K9" s="11">
        <f t="shared" si="3"/>
        <v>1.7453277777777776E-2</v>
      </c>
      <c r="L9" s="10">
        <f t="shared" si="4"/>
        <v>1.4445721413141726</v>
      </c>
      <c r="M9" s="9" t="s">
        <v>8</v>
      </c>
      <c r="N9" s="23">
        <f t="shared" si="5"/>
        <v>0.15670054692014182</v>
      </c>
      <c r="P9" s="45">
        <f t="shared" si="6"/>
        <v>0.27563712907972709</v>
      </c>
      <c r="Q9" s="9" t="s">
        <v>8</v>
      </c>
      <c r="R9" s="50">
        <f t="shared" si="7"/>
        <v>1.6777168531088713E-2</v>
      </c>
      <c r="S9" s="46">
        <f t="shared" si="8"/>
        <v>0.19080883619212771</v>
      </c>
      <c r="T9" s="9" t="s">
        <v>8</v>
      </c>
      <c r="U9" s="23">
        <f t="shared" si="9"/>
        <v>1.7132612446974307E-2</v>
      </c>
    </row>
    <row r="10" spans="4:21" ht="15.75" thickBot="1" x14ac:dyDescent="0.3">
      <c r="D10" s="24">
        <v>7</v>
      </c>
      <c r="E10" s="10">
        <f t="shared" si="0"/>
        <v>0.12217294444444445</v>
      </c>
      <c r="F10" s="9" t="s">
        <v>8</v>
      </c>
      <c r="G10" s="11">
        <f t="shared" si="1"/>
        <v>1.7453277777777776E-2</v>
      </c>
      <c r="H10" s="13">
        <v>5</v>
      </c>
      <c r="I10" s="10">
        <f t="shared" si="2"/>
        <v>8.7266388888888879E-2</v>
      </c>
      <c r="J10" s="9" t="s">
        <v>8</v>
      </c>
      <c r="K10" s="11">
        <f t="shared" si="3"/>
        <v>1.7453277777777776E-2</v>
      </c>
      <c r="L10" s="10">
        <f>SIN(E10)/SIN(I10)</f>
        <v>1.3982939025513013</v>
      </c>
      <c r="M10" s="9" t="s">
        <v>8</v>
      </c>
      <c r="N10" s="23">
        <f t="shared" si="5"/>
        <v>0.34251769589026837</v>
      </c>
      <c r="P10" s="47">
        <f t="shared" si="6"/>
        <v>0.12186924097918928</v>
      </c>
      <c r="Q10" s="27" t="s">
        <v>8</v>
      </c>
      <c r="R10" s="51">
        <f t="shared" si="7"/>
        <v>1.7323183911358359E-2</v>
      </c>
      <c r="S10" s="48">
        <f t="shared" si="8"/>
        <v>8.7155669317322285E-2</v>
      </c>
      <c r="T10" s="27" t="s">
        <v>8</v>
      </c>
      <c r="U10" s="49">
        <f>S10*K10/TAN(I10)</f>
        <v>1.7386862898670127E-2</v>
      </c>
    </row>
    <row r="11" spans="4:21" ht="15.75" thickBot="1" x14ac:dyDescent="0.3">
      <c r="D11" s="25">
        <v>0</v>
      </c>
      <c r="E11" s="26">
        <f t="shared" si="0"/>
        <v>0</v>
      </c>
      <c r="F11" s="27" t="s">
        <v>8</v>
      </c>
      <c r="G11" s="28">
        <f t="shared" si="1"/>
        <v>1.7453277777777776E-2</v>
      </c>
      <c r="H11" s="29">
        <v>0</v>
      </c>
      <c r="I11" s="26">
        <f t="shared" si="2"/>
        <v>0</v>
      </c>
      <c r="J11" s="27" t="s">
        <v>8</v>
      </c>
      <c r="K11" s="28">
        <f t="shared" si="3"/>
        <v>1.7453277777777776E-2</v>
      </c>
      <c r="L11" s="29"/>
      <c r="M11" s="27"/>
      <c r="N11" s="30"/>
      <c r="P11" s="2"/>
      <c r="Q11" s="9"/>
      <c r="R11" s="2"/>
      <c r="S11" s="2"/>
      <c r="T11" s="9"/>
      <c r="U11" s="2"/>
    </row>
    <row r="12" spans="4:21" ht="15.75" thickBot="1" x14ac:dyDescent="0.3"/>
    <row r="13" spans="4:21" x14ac:dyDescent="0.25">
      <c r="K13" s="31" t="s">
        <v>9</v>
      </c>
      <c r="L13" s="32"/>
      <c r="M13" s="17"/>
      <c r="N13" s="33">
        <f>AVERAGE(L5:L10)</f>
        <v>1.4694956025688404</v>
      </c>
    </row>
    <row r="14" spans="4:21" x14ac:dyDescent="0.25">
      <c r="K14" s="34" t="s">
        <v>10</v>
      </c>
      <c r="L14" s="35" t="s">
        <v>10</v>
      </c>
      <c r="M14" s="3"/>
      <c r="N14" s="36">
        <f>STDEV(L5:L10)</f>
        <v>4.5004220204769095E-2</v>
      </c>
    </row>
    <row r="15" spans="4:21" ht="15.75" thickBot="1" x14ac:dyDescent="0.3">
      <c r="K15" s="37" t="s">
        <v>11</v>
      </c>
      <c r="L15" s="38"/>
      <c r="M15" s="39"/>
      <c r="N15" s="40">
        <f>N14/SQRT(6)</f>
        <v>1.8372895962256226E-2</v>
      </c>
    </row>
    <row r="27" spans="18:21" x14ac:dyDescent="0.25">
      <c r="R27" s="52" t="s">
        <v>16</v>
      </c>
      <c r="S27" s="53"/>
      <c r="T27" s="53"/>
      <c r="U27" s="54"/>
    </row>
    <row r="28" spans="18:21" x14ac:dyDescent="0.25">
      <c r="R28" s="14" t="s">
        <v>4</v>
      </c>
      <c r="S28" s="55">
        <f>INDEX(LINEST($P$5:$P$10,$S$5:$S$10,0,1),1,1)</f>
        <v>1.4978127774304053</v>
      </c>
      <c r="T28" s="5" t="s">
        <v>8</v>
      </c>
      <c r="U28" s="56">
        <f>INDEX(LINEST($P$5:$P$10,$S$5:$S$10,0,1),2,1)</f>
        <v>9.5678542882927445E-3</v>
      </c>
    </row>
  </sheetData>
  <mergeCells count="4">
    <mergeCell ref="K13:L13"/>
    <mergeCell ref="K14:L14"/>
    <mergeCell ref="K15:L15"/>
    <mergeCell ref="R27:U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Roma 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Meneghini</dc:creator>
  <cp:lastModifiedBy>Carlo Meneghini</cp:lastModifiedBy>
  <dcterms:created xsi:type="dcterms:W3CDTF">2014-03-05T15:04:43Z</dcterms:created>
  <dcterms:modified xsi:type="dcterms:W3CDTF">2014-03-05T15:50:22Z</dcterms:modified>
</cp:coreProperties>
</file>