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9875" windowHeight="771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G25" i="1" l="1"/>
  <c r="I19" i="1"/>
  <c r="I15" i="1"/>
  <c r="I11" i="1"/>
  <c r="H19" i="1"/>
  <c r="H15" i="1"/>
  <c r="H11" i="1"/>
  <c r="E26" i="1" l="1"/>
  <c r="E27" i="1"/>
  <c r="E25" i="1"/>
  <c r="G19" i="1"/>
  <c r="G15" i="1"/>
  <c r="G11" i="1"/>
  <c r="B27" i="1"/>
  <c r="B26" i="1"/>
  <c r="B25" i="1"/>
  <c r="A27" i="1"/>
  <c r="A26" i="1"/>
  <c r="A25" i="1"/>
  <c r="E19" i="1"/>
  <c r="A18" i="1"/>
  <c r="A17" i="1"/>
  <c r="A16" i="1"/>
  <c r="E15" i="1"/>
  <c r="A14" i="1"/>
  <c r="A13" i="1"/>
  <c r="A12" i="1"/>
  <c r="E11" i="1"/>
  <c r="A10" i="1"/>
  <c r="A9" i="1"/>
  <c r="A8" i="1"/>
  <c r="C25" i="1" l="1"/>
  <c r="C26" i="1"/>
  <c r="G26" i="1" s="1"/>
  <c r="C27" i="1"/>
  <c r="G27" i="1" s="1"/>
  <c r="D27" i="1" l="1"/>
  <c r="D26" i="1"/>
  <c r="D25" i="1"/>
  <c r="F25" i="1" s="1"/>
  <c r="H27" i="1" l="1"/>
  <c r="F27" i="1"/>
  <c r="H26" i="1"/>
  <c r="F26" i="1"/>
  <c r="H25" i="1"/>
</calcChain>
</file>

<file path=xl/sharedStrings.xml><?xml version="1.0" encoding="utf-8"?>
<sst xmlns="http://schemas.openxmlformats.org/spreadsheetml/2006/main" count="23" uniqueCount="22">
  <si>
    <r>
      <rPr>
        <b/>
        <sz val="11"/>
        <color theme="1"/>
        <rFont val="Calibri"/>
        <family val="2"/>
        <scheme val="minor"/>
      </rPr>
      <t>Materiale guida</t>
    </r>
    <r>
      <rPr>
        <sz val="11"/>
        <color theme="1"/>
        <rFont val="Calibri"/>
        <family val="2"/>
        <scheme val="minor"/>
      </rPr>
      <t xml:space="preserve">: rame; </t>
    </r>
    <r>
      <rPr>
        <b/>
        <sz val="11"/>
        <color theme="1"/>
        <rFont val="Calibri"/>
        <family val="2"/>
        <scheme val="minor"/>
      </rPr>
      <t>dimensioni guida</t>
    </r>
    <r>
      <rPr>
        <sz val="11"/>
        <color theme="1"/>
        <rFont val="Calibri"/>
        <family val="2"/>
        <scheme val="minor"/>
      </rPr>
      <t>:  75,9cm, 10,5cm, 0,05cm</t>
    </r>
  </si>
  <si>
    <r>
      <rPr>
        <b/>
        <sz val="11"/>
        <color theme="1"/>
        <rFont val="Calibri"/>
        <family val="2"/>
        <scheme val="minor"/>
      </rPr>
      <t>Sferetta di gomma</t>
    </r>
    <r>
      <rPr>
        <sz val="11"/>
        <color theme="1"/>
        <rFont val="Calibri"/>
        <family val="2"/>
        <scheme val="minor"/>
      </rPr>
      <t>: massa=  27 g, diametro= 2,2cm</t>
    </r>
  </si>
  <si>
    <r>
      <t>h</t>
    </r>
    <r>
      <rPr>
        <b/>
        <sz val="8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(m)</t>
    </r>
  </si>
  <si>
    <r>
      <t>ε(</t>
    </r>
    <r>
      <rPr>
        <b/>
        <sz val="8"/>
        <color theme="1"/>
        <rFont val="Calibri"/>
        <family val="2"/>
      </rPr>
      <t>h1</t>
    </r>
    <r>
      <rPr>
        <b/>
        <sz val="11"/>
        <color theme="1"/>
        <rFont val="Calibri"/>
        <family val="2"/>
      </rPr>
      <t>) (m)</t>
    </r>
  </si>
  <si>
    <r>
      <t>h</t>
    </r>
    <r>
      <rPr>
        <b/>
        <sz val="8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(m)</t>
    </r>
  </si>
  <si>
    <r>
      <t>ε(</t>
    </r>
    <r>
      <rPr>
        <b/>
        <sz val="8"/>
        <color theme="1"/>
        <rFont val="Calibri"/>
        <family val="2"/>
      </rPr>
      <t>h2</t>
    </r>
    <r>
      <rPr>
        <b/>
        <sz val="11"/>
        <color theme="1"/>
        <rFont val="Calibri"/>
        <family val="2"/>
      </rPr>
      <t>) (m)</t>
    </r>
  </si>
  <si>
    <t>ΔS (m)</t>
  </si>
  <si>
    <r>
      <t>ε(</t>
    </r>
    <r>
      <rPr>
        <b/>
        <sz val="8"/>
        <color theme="1"/>
        <rFont val="Calibri"/>
        <family val="2"/>
      </rPr>
      <t>ΔS</t>
    </r>
    <r>
      <rPr>
        <b/>
        <sz val="11"/>
        <color theme="1"/>
        <rFont val="Calibri"/>
        <family val="2"/>
      </rPr>
      <t>) (m)</t>
    </r>
  </si>
  <si>
    <t>ΔS (m) Teorico</t>
  </si>
  <si>
    <t>m (kg)</t>
  </si>
  <si>
    <r>
      <t>ε(</t>
    </r>
    <r>
      <rPr>
        <b/>
        <sz val="9"/>
        <color theme="1"/>
        <rFont val="Calibri"/>
        <family val="2"/>
      </rPr>
      <t>m</t>
    </r>
    <r>
      <rPr>
        <b/>
        <sz val="11"/>
        <color theme="1"/>
        <rFont val="Calibri"/>
        <family val="2"/>
      </rPr>
      <t>) (kg)</t>
    </r>
  </si>
  <si>
    <t>U(J)</t>
  </si>
  <si>
    <r>
      <t>ε(</t>
    </r>
    <r>
      <rPr>
        <b/>
        <sz val="9"/>
        <color theme="1"/>
        <rFont val="Calibri"/>
        <family val="2"/>
      </rPr>
      <t>U</t>
    </r>
    <r>
      <rPr>
        <b/>
        <sz val="11"/>
        <color theme="1"/>
        <rFont val="Calibri"/>
        <family val="2"/>
      </rPr>
      <t>) (J)</t>
    </r>
  </si>
  <si>
    <r>
      <t>V</t>
    </r>
    <r>
      <rPr>
        <b/>
        <sz val="8"/>
        <color theme="1"/>
        <rFont val="Calibri"/>
        <family val="2"/>
        <scheme val="minor"/>
      </rPr>
      <t>CM</t>
    </r>
    <r>
      <rPr>
        <b/>
        <sz val="11"/>
        <color theme="1"/>
        <rFont val="Calibri"/>
        <family val="2"/>
        <scheme val="minor"/>
      </rPr>
      <t xml:space="preserve"> (m/s)</t>
    </r>
  </si>
  <si>
    <t>K(J)</t>
  </si>
  <si>
    <r>
      <t>ε(</t>
    </r>
    <r>
      <rPr>
        <b/>
        <sz val="9"/>
        <color theme="1"/>
        <rFont val="Calibri"/>
        <family val="2"/>
      </rPr>
      <t>V</t>
    </r>
    <r>
      <rPr>
        <b/>
        <sz val="8"/>
        <color theme="1"/>
        <rFont val="Calibri"/>
        <family val="2"/>
      </rPr>
      <t>CM</t>
    </r>
    <r>
      <rPr>
        <b/>
        <sz val="11"/>
        <color theme="1"/>
        <rFont val="Calibri"/>
        <family val="2"/>
      </rPr>
      <t>) (m/s)</t>
    </r>
  </si>
  <si>
    <t>ε(K) (J)</t>
  </si>
  <si>
    <t>U-K (J)</t>
  </si>
  <si>
    <t>ε(U-K) (J)</t>
  </si>
  <si>
    <t>Elaborazione dati (senza correzione per rotolamento senza strisciamento)</t>
  </si>
  <si>
    <t>g (m/s2)</t>
  </si>
  <si>
    <t>Differenza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</si>
</sst>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7" formatCode="0.0%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Font="1" applyAlignment="1"/>
    <xf numFmtId="0" fontId="0" fillId="0" borderId="1" xfId="0" applyBorder="1" applyAlignment="1"/>
    <xf numFmtId="0" fontId="0" fillId="0" borderId="0" xfId="0" applyAlignment="1">
      <alignment horizontal="right"/>
    </xf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2" fontId="0" fillId="2" borderId="2" xfId="0" applyNumberFormat="1" applyFill="1" applyBorder="1" applyAlignment="1">
      <alignment horizontal="center"/>
    </xf>
    <xf numFmtId="2" fontId="0" fillId="2" borderId="3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164" fontId="0" fillId="0" borderId="2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1" fillId="0" borderId="0" xfId="0" applyFont="1"/>
    <xf numFmtId="0" fontId="0" fillId="0" borderId="10" xfId="0" applyBorder="1" applyAlignment="1">
      <alignment horizontal="center"/>
    </xf>
    <xf numFmtId="0" fontId="1" fillId="0" borderId="9" xfId="0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167" fontId="1" fillId="0" borderId="7" xfId="0" applyNumberFormat="1" applyFont="1" applyBorder="1" applyAlignment="1">
      <alignment horizontal="center"/>
    </xf>
    <xf numFmtId="0" fontId="0" fillId="2" borderId="8" xfId="0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topLeftCell="A13" workbookViewId="0">
      <selection activeCell="G33" sqref="G33"/>
    </sheetView>
  </sheetViews>
  <sheetFormatPr defaultRowHeight="15" x14ac:dyDescent="0.25"/>
  <cols>
    <col min="4" max="4" width="12.140625" customWidth="1"/>
    <col min="5" max="5" width="11.28515625" customWidth="1"/>
    <col min="7" max="7" width="14.5703125" customWidth="1"/>
    <col min="9" max="9" width="11.42578125" customWidth="1"/>
  </cols>
  <sheetData>
    <row r="1" spans="1:10" x14ac:dyDescent="0.25">
      <c r="J1" s="21" t="s">
        <v>20</v>
      </c>
    </row>
    <row r="2" spans="1:10" ht="15.75" thickBot="1" x14ac:dyDescent="0.3">
      <c r="A2" s="19" t="s">
        <v>19</v>
      </c>
      <c r="B2" s="19"/>
      <c r="C2" s="19"/>
      <c r="D2" s="19"/>
      <c r="E2" s="19"/>
      <c r="F2" s="19"/>
      <c r="G2" s="19"/>
      <c r="J2" s="20">
        <v>9.8000000000000007</v>
      </c>
    </row>
    <row r="5" spans="1:10" x14ac:dyDescent="0.25">
      <c r="A5" s="1" t="s">
        <v>0</v>
      </c>
      <c r="B5" s="1"/>
      <c r="C5" s="1"/>
      <c r="D5" s="1"/>
      <c r="E5" s="1"/>
      <c r="F5" s="1"/>
      <c r="G5" s="1"/>
    </row>
    <row r="6" spans="1:10" x14ac:dyDescent="0.25">
      <c r="A6" s="2" t="s">
        <v>1</v>
      </c>
      <c r="B6" s="2"/>
      <c r="C6" s="2"/>
      <c r="D6" s="2"/>
      <c r="E6" s="2"/>
      <c r="F6" s="2"/>
      <c r="H6" s="3"/>
    </row>
    <row r="7" spans="1:10" x14ac:dyDescent="0.25">
      <c r="A7" s="4" t="s">
        <v>2</v>
      </c>
      <c r="B7" s="5" t="s">
        <v>3</v>
      </c>
      <c r="C7" s="4" t="s">
        <v>4</v>
      </c>
      <c r="D7" s="5" t="s">
        <v>5</v>
      </c>
      <c r="E7" s="5" t="s">
        <v>6</v>
      </c>
      <c r="F7" s="5" t="s">
        <v>7</v>
      </c>
      <c r="G7" s="5" t="s">
        <v>8</v>
      </c>
      <c r="H7" s="5" t="s">
        <v>7</v>
      </c>
      <c r="I7" s="6" t="s">
        <v>21</v>
      </c>
    </row>
    <row r="8" spans="1:10" x14ac:dyDescent="0.25">
      <c r="A8" s="7">
        <f>0.945-C8</f>
        <v>0.17499999999999993</v>
      </c>
      <c r="B8" s="7">
        <v>2E-3</v>
      </c>
      <c r="C8" s="7">
        <v>0.77</v>
      </c>
      <c r="D8" s="7">
        <v>2E-3</v>
      </c>
      <c r="E8" s="17">
        <v>0.61699999999999999</v>
      </c>
      <c r="F8" s="17">
        <v>5.0000000000000001E-3</v>
      </c>
      <c r="G8" s="8"/>
      <c r="H8" s="8"/>
      <c r="I8" s="29"/>
    </row>
    <row r="9" spans="1:10" x14ac:dyDescent="0.25">
      <c r="A9" s="7">
        <f t="shared" ref="A9:A10" si="0">0.945-C9</f>
        <v>0.17499999999999993</v>
      </c>
      <c r="B9" s="7">
        <v>2E-3</v>
      </c>
      <c r="C9" s="7">
        <v>0.77</v>
      </c>
      <c r="D9" s="7">
        <v>2E-3</v>
      </c>
      <c r="E9" s="17">
        <v>0.62</v>
      </c>
      <c r="F9" s="17">
        <v>5.0000000000000001E-3</v>
      </c>
      <c r="G9" s="9"/>
      <c r="H9" s="8"/>
      <c r="I9" s="29"/>
    </row>
    <row r="10" spans="1:10" ht="15.75" thickBot="1" x14ac:dyDescent="0.3">
      <c r="A10" s="7">
        <f t="shared" si="0"/>
        <v>0.17499999999999993</v>
      </c>
      <c r="B10" s="7">
        <v>2E-3</v>
      </c>
      <c r="C10" s="7">
        <v>0.77</v>
      </c>
      <c r="D10" s="7">
        <v>2E-3</v>
      </c>
      <c r="E10" s="23">
        <v>0.61799999999999999</v>
      </c>
      <c r="F10" s="17">
        <v>5.0000000000000001E-3</v>
      </c>
      <c r="G10" s="10"/>
      <c r="H10" s="11"/>
      <c r="I10" s="30"/>
    </row>
    <row r="11" spans="1:10" ht="15.75" thickBot="1" x14ac:dyDescent="0.3">
      <c r="A11" s="8"/>
      <c r="B11" s="8"/>
      <c r="C11" s="8"/>
      <c r="D11" s="12"/>
      <c r="E11" s="24">
        <f>AVERAGE(E8:E10)</f>
        <v>0.61833333333333329</v>
      </c>
      <c r="F11" s="22">
        <v>5.0000000000000001E-3</v>
      </c>
      <c r="G11" s="13">
        <f>2*((A8)*C8)^0.5</f>
        <v>0.73416619371910596</v>
      </c>
      <c r="H11" s="26">
        <f>(0.5*B8/A8+D8/C8)*G11</f>
        <v>6.1021605711717927E-3</v>
      </c>
      <c r="I11" s="31">
        <f>+(G11-E11)/G11</f>
        <v>0.15777471283306005</v>
      </c>
    </row>
    <row r="12" spans="1:10" x14ac:dyDescent="0.25">
      <c r="A12" s="7">
        <f>0.924-C12</f>
        <v>0.15400000000000003</v>
      </c>
      <c r="B12" s="7">
        <v>2E-3</v>
      </c>
      <c r="C12" s="7">
        <v>0.77</v>
      </c>
      <c r="D12" s="7">
        <v>2E-3</v>
      </c>
      <c r="E12" s="25">
        <v>0.57299999999999995</v>
      </c>
      <c r="F12" s="17">
        <v>5.0000000000000001E-3</v>
      </c>
      <c r="G12" s="14"/>
      <c r="H12" s="14"/>
      <c r="I12" s="32"/>
    </row>
    <row r="13" spans="1:10" x14ac:dyDescent="0.25">
      <c r="A13" s="7">
        <f t="shared" ref="A13:A14" si="1">0.924-C13</f>
        <v>0.15400000000000003</v>
      </c>
      <c r="B13" s="7">
        <v>2E-3</v>
      </c>
      <c r="C13" s="7">
        <v>0.77</v>
      </c>
      <c r="D13" s="7">
        <v>2E-3</v>
      </c>
      <c r="E13" s="17">
        <v>0.56499999999999995</v>
      </c>
      <c r="F13" s="17">
        <v>5.0000000000000001E-3</v>
      </c>
      <c r="G13" s="8"/>
      <c r="H13" s="8"/>
      <c r="I13" s="29"/>
    </row>
    <row r="14" spans="1:10" ht="15.75" thickBot="1" x14ac:dyDescent="0.3">
      <c r="A14" s="7">
        <f t="shared" si="1"/>
        <v>0.15400000000000003</v>
      </c>
      <c r="B14" s="7">
        <v>2E-3</v>
      </c>
      <c r="C14" s="7">
        <v>0.77</v>
      </c>
      <c r="D14" s="7">
        <v>2E-3</v>
      </c>
      <c r="E14" s="17">
        <v>0.56499999999999995</v>
      </c>
      <c r="F14" s="17">
        <v>5.0000000000000001E-3</v>
      </c>
      <c r="G14" s="8"/>
      <c r="H14" s="8"/>
      <c r="I14" s="30"/>
    </row>
    <row r="15" spans="1:10" ht="15.75" thickBot="1" x14ac:dyDescent="0.3">
      <c r="A15" s="8"/>
      <c r="B15" s="8"/>
      <c r="C15" s="8"/>
      <c r="D15" s="8"/>
      <c r="E15" s="24">
        <f>AVERAGE(E12:E14)</f>
        <v>0.56766666666666665</v>
      </c>
      <c r="F15" s="22">
        <v>5.0000000000000001E-3</v>
      </c>
      <c r="G15" s="13">
        <f>2*((A12)*C12)^0.5</f>
        <v>0.6887089370699353</v>
      </c>
      <c r="H15" s="26">
        <f>(0.5*B12/A12+D12/C12)*G15</f>
        <v>6.2609903369994111E-3</v>
      </c>
      <c r="I15" s="31">
        <f>+(G15-E15)/G15</f>
        <v>0.17575243167053217</v>
      </c>
    </row>
    <row r="16" spans="1:10" x14ac:dyDescent="0.25">
      <c r="A16" s="7">
        <f>0.874-C16</f>
        <v>0.10399999999999998</v>
      </c>
      <c r="B16" s="7">
        <v>2E-3</v>
      </c>
      <c r="C16" s="7">
        <v>0.77</v>
      </c>
      <c r="D16" s="7">
        <v>2E-3</v>
      </c>
      <c r="E16" s="17">
        <v>0.45500000000000002</v>
      </c>
      <c r="F16" s="17">
        <v>5.0000000000000001E-3</v>
      </c>
      <c r="G16" s="8"/>
      <c r="H16" s="8"/>
      <c r="I16" s="32"/>
    </row>
    <row r="17" spans="1:9" x14ac:dyDescent="0.25">
      <c r="A17" s="7">
        <f t="shared" ref="A17:A18" si="2">0.874-C17</f>
        <v>0.10399999999999998</v>
      </c>
      <c r="B17" s="7">
        <v>2E-3</v>
      </c>
      <c r="C17" s="7">
        <v>0.77</v>
      </c>
      <c r="D17" s="7">
        <v>2E-3</v>
      </c>
      <c r="E17" s="17">
        <v>0.46600000000000003</v>
      </c>
      <c r="F17" s="17">
        <v>5.0000000000000001E-3</v>
      </c>
      <c r="G17" s="8"/>
      <c r="H17" s="8"/>
      <c r="I17" s="29"/>
    </row>
    <row r="18" spans="1:9" ht="15.75" thickBot="1" x14ac:dyDescent="0.3">
      <c r="A18" s="7">
        <f t="shared" si="2"/>
        <v>0.10399999999999998</v>
      </c>
      <c r="B18" s="7">
        <v>2E-3</v>
      </c>
      <c r="C18" s="7">
        <v>0.77</v>
      </c>
      <c r="D18" s="7">
        <v>2E-3</v>
      </c>
      <c r="E18" s="17">
        <v>0.46500000000000002</v>
      </c>
      <c r="F18" s="17">
        <v>5.0000000000000001E-3</v>
      </c>
      <c r="G18" s="8"/>
      <c r="H18" s="8"/>
      <c r="I18" s="30"/>
    </row>
    <row r="19" spans="1:9" ht="15.75" thickBot="1" x14ac:dyDescent="0.3">
      <c r="A19" s="8"/>
      <c r="B19" s="8"/>
      <c r="C19" s="8"/>
      <c r="D19" s="8"/>
      <c r="E19" s="24">
        <f>AVERAGE(E16:E18)</f>
        <v>0.46200000000000002</v>
      </c>
      <c r="F19" s="22">
        <v>5.0000000000000001E-3</v>
      </c>
      <c r="G19" s="13">
        <f>2*((A16)*C16)^0.5</f>
        <v>0.56596819698636769</v>
      </c>
      <c r="H19" s="26">
        <f>(0.5*B16/A16+D16/C16)*G19</f>
        <v>6.9120491589993466E-3</v>
      </c>
      <c r="I19" s="31">
        <f>+(G19-E19)/G19</f>
        <v>0.1836997158850463</v>
      </c>
    </row>
    <row r="20" spans="1:9" x14ac:dyDescent="0.25">
      <c r="A20" s="15"/>
      <c r="B20" s="15"/>
      <c r="C20" s="15"/>
      <c r="D20" s="15"/>
      <c r="E20" s="15"/>
      <c r="F20" s="15"/>
      <c r="G20" s="15"/>
      <c r="H20" s="16"/>
    </row>
    <row r="21" spans="1:9" x14ac:dyDescent="0.25">
      <c r="A21" s="4" t="s">
        <v>9</v>
      </c>
      <c r="B21" s="5" t="s">
        <v>10</v>
      </c>
      <c r="E21" s="15"/>
      <c r="F21" s="15"/>
      <c r="G21" s="15"/>
      <c r="H21" s="16"/>
    </row>
    <row r="22" spans="1:9" x14ac:dyDescent="0.25">
      <c r="A22" s="7">
        <v>2.7E-2</v>
      </c>
      <c r="B22" s="7">
        <v>1E-3</v>
      </c>
      <c r="G22" s="15"/>
      <c r="H22" s="16"/>
    </row>
    <row r="24" spans="1:9" x14ac:dyDescent="0.25">
      <c r="A24" s="27" t="s">
        <v>11</v>
      </c>
      <c r="B24" s="5" t="s">
        <v>12</v>
      </c>
      <c r="C24" s="4" t="s">
        <v>13</v>
      </c>
      <c r="D24" s="5" t="s">
        <v>15</v>
      </c>
      <c r="E24" s="27" t="s">
        <v>14</v>
      </c>
      <c r="F24" s="5" t="s">
        <v>16</v>
      </c>
      <c r="G24" s="4" t="s">
        <v>17</v>
      </c>
      <c r="H24" s="5" t="s">
        <v>18</v>
      </c>
    </row>
    <row r="25" spans="1:9" x14ac:dyDescent="0.25">
      <c r="A25" s="28">
        <f>+$A$22*$J$2*A8</f>
        <v>4.6304999999999985E-2</v>
      </c>
      <c r="B25" s="17">
        <f>+($B$22/$A$22+$B$8/A8)*A25</f>
        <v>2.2441999999999996E-3</v>
      </c>
      <c r="C25" s="18">
        <f>+E11*($J$2/(2*C8))^0.5</f>
        <v>1.5598230604135777</v>
      </c>
      <c r="D25" s="18">
        <f>+(F11/E11+0.5*D8/C8)*C25</f>
        <v>1.4638868712041174E-2</v>
      </c>
      <c r="E25" s="28">
        <f>0.5*$A$22*C25^2</f>
        <v>3.284614772727272E-2</v>
      </c>
      <c r="F25" s="17">
        <f>+($B$22/$A$22+2*D25/C25)*E25</f>
        <v>1.8330432047750226E-3</v>
      </c>
      <c r="G25" s="17">
        <f>+ABS(A25-E25)</f>
        <v>1.3458852272727265E-2</v>
      </c>
      <c r="H25" s="17">
        <f>+F25+B25</f>
        <v>4.077243204775022E-3</v>
      </c>
    </row>
    <row r="26" spans="1:9" x14ac:dyDescent="0.25">
      <c r="A26" s="28">
        <f>+$A$22*$J$2*A12</f>
        <v>4.0748400000000004E-2</v>
      </c>
      <c r="B26" s="17">
        <f>+($B$22/$A$22+$B$8/A12)*A26</f>
        <v>2.0384000000000001E-3</v>
      </c>
      <c r="C26" s="18">
        <f>+E15*($J$2/(2*C12))^0.5</f>
        <v>1.4320100657058343</v>
      </c>
      <c r="D26" s="18">
        <f>+(F15/E15+0.5*D12/C12)*C26</f>
        <v>1.4472877809823325E-2</v>
      </c>
      <c r="E26" s="28">
        <f>0.5*$A$22*C26^2</f>
        <v>2.7683813181818177E-2</v>
      </c>
      <c r="F26" s="17">
        <f>+($B$22/$A$22+2*D26/C26)*E26</f>
        <v>1.5849096951331494E-3</v>
      </c>
      <c r="G26" s="17">
        <f>+ABS(A26-E26)</f>
        <v>1.3064586818181827E-2</v>
      </c>
      <c r="H26" s="17">
        <f t="shared" ref="H26:H27" si="3">+F26+B26</f>
        <v>3.6233096951331497E-3</v>
      </c>
    </row>
    <row r="27" spans="1:9" x14ac:dyDescent="0.25">
      <c r="A27" s="28">
        <f>+$A$22*$J$2*A16</f>
        <v>2.7518399999999995E-2</v>
      </c>
      <c r="B27" s="17">
        <f>+($B$22/$A$22+$B$8/A16)*A27</f>
        <v>1.5483999999999997E-3</v>
      </c>
      <c r="C27" s="18">
        <f>+E19*($J$2/(2*C16))^0.5</f>
        <v>1.165452701742975</v>
      </c>
      <c r="D27" s="18">
        <f>+(F19/E19+0.5*D16/C16)*C27</f>
        <v>1.4126699415066363E-2</v>
      </c>
      <c r="E27" s="28">
        <f>0.5*$A$22*C27^2</f>
        <v>1.833678E-2</v>
      </c>
      <c r="F27" s="17">
        <f>+($B$22/$A$22+2*D27/C27)*E27</f>
        <v>1.123668E-3</v>
      </c>
      <c r="G27" s="17">
        <f>+ABS(A27-E27)</f>
        <v>9.1816199999999945E-3</v>
      </c>
      <c r="H27" s="17">
        <f t="shared" si="3"/>
        <v>2.6720679999999997E-3</v>
      </c>
    </row>
  </sheetData>
  <mergeCells count="2">
    <mergeCell ref="A5:G5"/>
    <mergeCell ref="A6:F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EFFEGIPI</dc:creator>
  <cp:lastModifiedBy>EFFEGIPI</cp:lastModifiedBy>
  <dcterms:created xsi:type="dcterms:W3CDTF">2014-03-21T17:20:26Z</dcterms:created>
  <dcterms:modified xsi:type="dcterms:W3CDTF">2014-03-21T20:37:08Z</dcterms:modified>
</cp:coreProperties>
</file>