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1.Altezza e lunghezza" sheetId="1" r:id="rId1"/>
    <sheet name="2.simulazione Medie" sheetId="3" r:id="rId2"/>
    <sheet name="simulazione errori" sheetId="4" r:id="rId3"/>
  </sheets>
  <calcPr calcId="144525"/>
</workbook>
</file>

<file path=xl/calcChain.xml><?xml version="1.0" encoding="utf-8"?>
<calcChain xmlns="http://schemas.openxmlformats.org/spreadsheetml/2006/main">
  <c r="B205" i="3" l="1"/>
  <c r="C205" i="3"/>
  <c r="B206" i="3"/>
  <c r="C206" i="3"/>
  <c r="B207" i="3"/>
  <c r="C207" i="3"/>
  <c r="D207" i="3" s="1"/>
  <c r="B208" i="3"/>
  <c r="C208" i="3"/>
  <c r="D205" i="3" l="1"/>
  <c r="D206" i="3"/>
  <c r="D208" i="3"/>
  <c r="V4" i="4"/>
  <c r="O4" i="4"/>
  <c r="P4" i="4"/>
  <c r="Q4" i="4"/>
  <c r="R4" i="4"/>
  <c r="S4" i="4"/>
  <c r="T4" i="4"/>
  <c r="U4" i="4"/>
  <c r="N4" i="4"/>
  <c r="G13" i="1" l="1"/>
  <c r="G14" i="1"/>
  <c r="F14" i="1"/>
  <c r="F13" i="1"/>
  <c r="F15" i="1" l="1"/>
  <c r="G15" i="1"/>
  <c r="G11" i="1"/>
  <c r="G17" i="1"/>
  <c r="C4" i="4" s="1"/>
  <c r="F17" i="1"/>
  <c r="B4" i="4" s="1"/>
  <c r="F11" i="1"/>
  <c r="B3" i="3" s="1"/>
  <c r="B53" i="4" l="1"/>
  <c r="B198" i="4"/>
  <c r="B171" i="4"/>
  <c r="B10" i="4"/>
  <c r="B68" i="4"/>
  <c r="B77" i="4"/>
  <c r="B14" i="4"/>
  <c r="B41" i="4"/>
  <c r="B133" i="4"/>
  <c r="B8" i="4"/>
  <c r="B58" i="4"/>
  <c r="B187" i="4"/>
  <c r="B84" i="4"/>
  <c r="B201" i="4"/>
  <c r="B50" i="4"/>
  <c r="B110" i="4"/>
  <c r="B9" i="4"/>
  <c r="B33" i="4"/>
  <c r="B54" i="4"/>
  <c r="B70" i="4"/>
  <c r="B112" i="4"/>
  <c r="B199" i="4"/>
  <c r="B182" i="4"/>
  <c r="B168" i="4"/>
  <c r="B151" i="4"/>
  <c r="B197" i="4"/>
  <c r="B183" i="4"/>
  <c r="B166" i="4"/>
  <c r="B149" i="4"/>
  <c r="B135" i="4"/>
  <c r="B25" i="4"/>
  <c r="B90" i="4"/>
  <c r="B71" i="4"/>
  <c r="B12" i="4"/>
  <c r="B36" i="4"/>
  <c r="B127" i="4"/>
  <c r="B29" i="4"/>
  <c r="B91" i="4"/>
  <c r="B122" i="4"/>
  <c r="B6" i="4"/>
  <c r="B16" i="4"/>
  <c r="B60" i="4"/>
  <c r="B192" i="4"/>
  <c r="B175" i="4"/>
  <c r="B158" i="4"/>
  <c r="B144" i="4"/>
  <c r="B190" i="4"/>
  <c r="B173" i="4"/>
  <c r="B159" i="4"/>
  <c r="B142" i="4"/>
  <c r="B125" i="4"/>
  <c r="B111" i="4"/>
  <c r="B177" i="4"/>
  <c r="B140" i="4"/>
  <c r="B120" i="4"/>
  <c r="B102" i="4"/>
  <c r="B85" i="4"/>
  <c r="B202" i="4"/>
  <c r="B174" i="4"/>
  <c r="B143" i="4"/>
  <c r="B123" i="4"/>
  <c r="B107" i="4"/>
  <c r="B47" i="4"/>
  <c r="B146" i="4"/>
  <c r="B30" i="4"/>
  <c r="B98" i="4"/>
  <c r="B56" i="4"/>
  <c r="B39" i="4"/>
  <c r="B160" i="4"/>
  <c r="B179" i="4"/>
  <c r="B148" i="4"/>
  <c r="B176" i="4"/>
  <c r="B145" i="4"/>
  <c r="B118" i="4"/>
  <c r="B184" i="4"/>
  <c r="B134" i="4"/>
  <c r="B113" i="4"/>
  <c r="B89" i="4"/>
  <c r="B195" i="4"/>
  <c r="B154" i="4"/>
  <c r="B129" i="4"/>
  <c r="B103" i="4"/>
  <c r="B86" i="4"/>
  <c r="B72" i="4"/>
  <c r="B55" i="4"/>
  <c r="B38" i="4"/>
  <c r="B24" i="4"/>
  <c r="B180" i="4"/>
  <c r="B101" i="4"/>
  <c r="B73" i="4"/>
  <c r="B40" i="4"/>
  <c r="B20" i="4"/>
  <c r="B150" i="4"/>
  <c r="B108" i="4"/>
  <c r="B74" i="4"/>
  <c r="B51" i="4"/>
  <c r="B22" i="4"/>
  <c r="B5" i="4"/>
  <c r="B42" i="4"/>
  <c r="B139" i="4"/>
  <c r="B105" i="4"/>
  <c r="B64" i="4"/>
  <c r="B23" i="4"/>
  <c r="B116" i="4"/>
  <c r="B196" i="4"/>
  <c r="B165" i="4"/>
  <c r="B193" i="4"/>
  <c r="B162" i="4"/>
  <c r="B128" i="4"/>
  <c r="B204" i="4"/>
  <c r="B163" i="4"/>
  <c r="B126" i="4"/>
  <c r="B99" i="4"/>
  <c r="B78" i="4"/>
  <c r="B181" i="4"/>
  <c r="B137" i="4"/>
  <c r="B115" i="4"/>
  <c r="B96" i="4"/>
  <c r="B79" i="4"/>
  <c r="B62" i="4"/>
  <c r="B48" i="4"/>
  <c r="B31" i="4"/>
  <c r="B17" i="4"/>
  <c r="B153" i="4"/>
  <c r="B87" i="4"/>
  <c r="B61" i="4"/>
  <c r="B32" i="4"/>
  <c r="B178" i="4"/>
  <c r="B130" i="4"/>
  <c r="B88" i="4"/>
  <c r="B63" i="4"/>
  <c r="B43" i="4"/>
  <c r="B11" i="4"/>
  <c r="B157" i="4"/>
  <c r="B104" i="4"/>
  <c r="B19" i="4"/>
  <c r="B44" i="4"/>
  <c r="B27" i="4"/>
  <c r="B66" i="4"/>
  <c r="B189" i="4"/>
  <c r="B155" i="4"/>
  <c r="B186" i="4"/>
  <c r="B152" i="4"/>
  <c r="B121" i="4"/>
  <c r="B191" i="4"/>
  <c r="B156" i="4"/>
  <c r="B119" i="4"/>
  <c r="B92" i="4"/>
  <c r="B75" i="4"/>
  <c r="B161" i="4"/>
  <c r="B131" i="4"/>
  <c r="B109" i="4"/>
  <c r="B93" i="4"/>
  <c r="B76" i="4"/>
  <c r="B59" i="4"/>
  <c r="B45" i="4"/>
  <c r="B28" i="4"/>
  <c r="B194" i="4"/>
  <c r="B141" i="4"/>
  <c r="B80" i="4"/>
  <c r="B46" i="4"/>
  <c r="B26" i="4"/>
  <c r="B164" i="4"/>
  <c r="B124" i="4"/>
  <c r="B81" i="4"/>
  <c r="B57" i="4"/>
  <c r="B37" i="4"/>
  <c r="B7" i="4"/>
  <c r="B185" i="4"/>
  <c r="B35" i="4"/>
  <c r="B200" i="4"/>
  <c r="B170" i="4"/>
  <c r="B188" i="4"/>
  <c r="B83" i="4"/>
  <c r="B21" i="4"/>
  <c r="B34" i="4"/>
  <c r="B65" i="4"/>
  <c r="B97" i="4"/>
  <c r="B169" i="4"/>
  <c r="B132" i="4"/>
  <c r="B147" i="4"/>
  <c r="B69" i="4"/>
  <c r="B167" i="4"/>
  <c r="B18" i="4"/>
  <c r="B49" i="4"/>
  <c r="B203" i="4"/>
  <c r="B138" i="4"/>
  <c r="B106" i="4"/>
  <c r="B117" i="4"/>
  <c r="B52" i="4"/>
  <c r="B94" i="4"/>
  <c r="B136" i="4"/>
  <c r="B15" i="4"/>
  <c r="B172" i="4"/>
  <c r="B114" i="4"/>
  <c r="B82" i="4"/>
  <c r="B100" i="4"/>
  <c r="B67" i="4"/>
  <c r="B95" i="4"/>
  <c r="B13" i="4"/>
  <c r="C164" i="4"/>
  <c r="C16" i="4"/>
  <c r="D16" i="4" s="1"/>
  <c r="C43" i="4"/>
  <c r="C128" i="4"/>
  <c r="C68" i="4"/>
  <c r="D68" i="4" s="1"/>
  <c r="C27" i="4"/>
  <c r="D27" i="4" s="1"/>
  <c r="C95" i="4"/>
  <c r="D95" i="4" s="1"/>
  <c r="C19" i="4"/>
  <c r="D19" i="4" s="1"/>
  <c r="C48" i="4"/>
  <c r="D48" i="4" s="1"/>
  <c r="C197" i="4"/>
  <c r="D197" i="4" s="1"/>
  <c r="C183" i="4"/>
  <c r="D183" i="4" s="1"/>
  <c r="C166" i="4"/>
  <c r="D166" i="4" s="1"/>
  <c r="C149" i="4"/>
  <c r="D149" i="4" s="1"/>
  <c r="C194" i="4"/>
  <c r="D194" i="4" s="1"/>
  <c r="C180" i="4"/>
  <c r="C163" i="4"/>
  <c r="C146" i="4"/>
  <c r="C132" i="4"/>
  <c r="C115" i="4"/>
  <c r="C195" i="4"/>
  <c r="C161" i="4"/>
  <c r="C137" i="4"/>
  <c r="C117" i="4"/>
  <c r="C103" i="4"/>
  <c r="C86" i="4"/>
  <c r="C72" i="4"/>
  <c r="C179" i="4"/>
  <c r="C151" i="4"/>
  <c r="C133" i="4"/>
  <c r="D133" i="4" s="1"/>
  <c r="C101" i="4"/>
  <c r="D101" i="4" s="1"/>
  <c r="C87" i="4"/>
  <c r="C70" i="4"/>
  <c r="D70" i="4" s="1"/>
  <c r="C53" i="4"/>
  <c r="D53" i="4" s="1"/>
  <c r="C39" i="4"/>
  <c r="C22" i="4"/>
  <c r="C171" i="4"/>
  <c r="C105" i="4"/>
  <c r="D105" i="4" s="1"/>
  <c r="C71" i="4"/>
  <c r="D71" i="4" s="1"/>
  <c r="C50" i="4"/>
  <c r="D50" i="4" s="1"/>
  <c r="C30" i="4"/>
  <c r="C182" i="4"/>
  <c r="C126" i="4"/>
  <c r="C99" i="4"/>
  <c r="C67" i="4"/>
  <c r="C34" i="4"/>
  <c r="C8" i="4"/>
  <c r="D8" i="4" s="1"/>
  <c r="C150" i="4"/>
  <c r="C31" i="4"/>
  <c r="C89" i="4"/>
  <c r="C6" i="4"/>
  <c r="C54" i="4"/>
  <c r="D54" i="4" s="1"/>
  <c r="C189" i="4"/>
  <c r="D189" i="4" s="1"/>
  <c r="C14" i="4"/>
  <c r="C41" i="4"/>
  <c r="C134" i="4"/>
  <c r="C65" i="4"/>
  <c r="C190" i="4"/>
  <c r="C173" i="4"/>
  <c r="C159" i="4"/>
  <c r="C204" i="4"/>
  <c r="C187" i="4"/>
  <c r="C170" i="4"/>
  <c r="C156" i="4"/>
  <c r="C139" i="4"/>
  <c r="D139" i="4" s="1"/>
  <c r="C122" i="4"/>
  <c r="C108" i="4"/>
  <c r="D108" i="4" s="1"/>
  <c r="C181" i="4"/>
  <c r="D181" i="4" s="1"/>
  <c r="C147" i="4"/>
  <c r="C125" i="4"/>
  <c r="C109" i="4"/>
  <c r="C96" i="4"/>
  <c r="C79" i="4"/>
  <c r="C199" i="4"/>
  <c r="C165" i="4"/>
  <c r="D165" i="4" s="1"/>
  <c r="C141" i="4"/>
  <c r="D141" i="4" s="1"/>
  <c r="C121" i="4"/>
  <c r="D121" i="4" s="1"/>
  <c r="C94" i="4"/>
  <c r="C77" i="4"/>
  <c r="D77" i="4" s="1"/>
  <c r="C63" i="4"/>
  <c r="D63" i="4" s="1"/>
  <c r="C46" i="4"/>
  <c r="C29" i="4"/>
  <c r="D29" i="4" s="1"/>
  <c r="C198" i="4"/>
  <c r="D198" i="4" s="1"/>
  <c r="C116" i="4"/>
  <c r="C91" i="4"/>
  <c r="C58" i="4"/>
  <c r="C38" i="4"/>
  <c r="D38" i="4" s="1"/>
  <c r="C23" i="4"/>
  <c r="D23" i="4" s="1"/>
  <c r="C155" i="4"/>
  <c r="C114" i="4"/>
  <c r="C85" i="4"/>
  <c r="D85" i="4" s="1"/>
  <c r="C55" i="4"/>
  <c r="C26" i="4"/>
  <c r="C45" i="4"/>
  <c r="C88" i="4"/>
  <c r="D88" i="4" s="1"/>
  <c r="C124" i="4"/>
  <c r="C178" i="4"/>
  <c r="D178" i="4" s="1"/>
  <c r="C21" i="4"/>
  <c r="C140" i="4"/>
  <c r="D140" i="4" s="1"/>
  <c r="C35" i="4"/>
  <c r="C113" i="4"/>
  <c r="C193" i="4"/>
  <c r="C162" i="4"/>
  <c r="C191" i="4"/>
  <c r="C160" i="4"/>
  <c r="C129" i="4"/>
  <c r="D129" i="4" s="1"/>
  <c r="C188" i="4"/>
  <c r="D188" i="4" s="1"/>
  <c r="C131" i="4"/>
  <c r="D131" i="4" s="1"/>
  <c r="C100" i="4"/>
  <c r="C69" i="4"/>
  <c r="C144" i="4"/>
  <c r="D144" i="4" s="1"/>
  <c r="C97" i="4"/>
  <c r="C66" i="4"/>
  <c r="C32" i="4"/>
  <c r="C157" i="4"/>
  <c r="D157" i="4" s="1"/>
  <c r="C64" i="4"/>
  <c r="C24" i="4"/>
  <c r="C120" i="4"/>
  <c r="C61" i="4"/>
  <c r="D61" i="4" s="1"/>
  <c r="C5" i="4"/>
  <c r="C74" i="4"/>
  <c r="C203" i="4"/>
  <c r="C37" i="4"/>
  <c r="C10" i="4"/>
  <c r="C62" i="4"/>
  <c r="D62" i="4" s="1"/>
  <c r="C175" i="4"/>
  <c r="C47" i="4"/>
  <c r="C148" i="4"/>
  <c r="D148" i="4" s="1"/>
  <c r="C186" i="4"/>
  <c r="C152" i="4"/>
  <c r="C184" i="4"/>
  <c r="C153" i="4"/>
  <c r="C119" i="4"/>
  <c r="C174" i="4"/>
  <c r="C123" i="4"/>
  <c r="D123" i="4" s="1"/>
  <c r="C93" i="4"/>
  <c r="C192" i="4"/>
  <c r="C90" i="4"/>
  <c r="C56" i="4"/>
  <c r="C60" i="4"/>
  <c r="C17" i="4"/>
  <c r="C81" i="4"/>
  <c r="D81" i="4" s="1"/>
  <c r="C11" i="4"/>
  <c r="D11" i="4" s="1"/>
  <c r="C9" i="4"/>
  <c r="C59" i="4"/>
  <c r="C176" i="4"/>
  <c r="C145" i="4"/>
  <c r="D145" i="4" s="1"/>
  <c r="C177" i="4"/>
  <c r="C143" i="4"/>
  <c r="D143" i="4" s="1"/>
  <c r="C112" i="4"/>
  <c r="D112" i="4" s="1"/>
  <c r="C154" i="4"/>
  <c r="C111" i="4"/>
  <c r="C83" i="4"/>
  <c r="C172" i="4"/>
  <c r="C127" i="4"/>
  <c r="C80" i="4"/>
  <c r="C49" i="4"/>
  <c r="C18" i="4"/>
  <c r="C98" i="4"/>
  <c r="D98" i="4" s="1"/>
  <c r="C44" i="4"/>
  <c r="C168" i="4"/>
  <c r="D168" i="4" s="1"/>
  <c r="C92" i="4"/>
  <c r="C28" i="4"/>
  <c r="D28" i="4" s="1"/>
  <c r="C13" i="4"/>
  <c r="C57" i="4"/>
  <c r="C118" i="4"/>
  <c r="C12" i="4"/>
  <c r="D12" i="4" s="1"/>
  <c r="C102" i="4"/>
  <c r="C33" i="4"/>
  <c r="C82" i="4"/>
  <c r="C15" i="4"/>
  <c r="D15" i="4" s="1"/>
  <c r="C75" i="4"/>
  <c r="C200" i="4"/>
  <c r="C169" i="4"/>
  <c r="C201" i="4"/>
  <c r="D201" i="4" s="1"/>
  <c r="C167" i="4"/>
  <c r="D167" i="4" s="1"/>
  <c r="C136" i="4"/>
  <c r="D136" i="4" s="1"/>
  <c r="C202" i="4"/>
  <c r="C138" i="4"/>
  <c r="C107" i="4"/>
  <c r="C76" i="4"/>
  <c r="C158" i="4"/>
  <c r="D158" i="4" s="1"/>
  <c r="C104" i="4"/>
  <c r="C73" i="4"/>
  <c r="C42" i="4"/>
  <c r="C185" i="4"/>
  <c r="D185" i="4" s="1"/>
  <c r="C84" i="4"/>
  <c r="D84" i="4" s="1"/>
  <c r="C36" i="4"/>
  <c r="D36" i="4" s="1"/>
  <c r="C142" i="4"/>
  <c r="C78" i="4"/>
  <c r="C20" i="4"/>
  <c r="C130" i="4"/>
  <c r="C135" i="4"/>
  <c r="C25" i="4"/>
  <c r="C196" i="4"/>
  <c r="D196" i="4" s="1"/>
  <c r="C51" i="4"/>
  <c r="C106" i="4"/>
  <c r="D106" i="4" s="1"/>
  <c r="C110" i="4"/>
  <c r="C40" i="4"/>
  <c r="C52" i="4"/>
  <c r="C7" i="4"/>
  <c r="D7" i="4" s="1"/>
  <c r="G18" i="1"/>
  <c r="C4" i="3"/>
  <c r="B203" i="3"/>
  <c r="F18" i="1"/>
  <c r="F24" i="1" s="1"/>
  <c r="B4" i="3"/>
  <c r="C3" i="3"/>
  <c r="C203" i="3" s="1"/>
  <c r="G21" i="1"/>
  <c r="D40" i="4" l="1"/>
  <c r="D104" i="4"/>
  <c r="D56" i="4"/>
  <c r="D184" i="4"/>
  <c r="D37" i="4"/>
  <c r="D169" i="4"/>
  <c r="D42" i="4"/>
  <c r="D200" i="4"/>
  <c r="D59" i="4"/>
  <c r="D17" i="4"/>
  <c r="D192" i="4"/>
  <c r="D119" i="4"/>
  <c r="D74" i="4"/>
  <c r="D24" i="4"/>
  <c r="D66" i="4"/>
  <c r="D79" i="4"/>
  <c r="D171" i="4"/>
  <c r="D195" i="4"/>
  <c r="D163" i="4"/>
  <c r="D138" i="4"/>
  <c r="D47" i="4"/>
  <c r="D25" i="4"/>
  <c r="D174" i="4"/>
  <c r="D152" i="4"/>
  <c r="D120" i="4"/>
  <c r="D32" i="4"/>
  <c r="D193" i="4"/>
  <c r="D21" i="4"/>
  <c r="D114" i="4"/>
  <c r="D58" i="4"/>
  <c r="D94" i="4"/>
  <c r="D125" i="4"/>
  <c r="D122" i="4"/>
  <c r="D190" i="4"/>
  <c r="D14" i="4"/>
  <c r="D182" i="4"/>
  <c r="D86" i="4"/>
  <c r="D164" i="4"/>
  <c r="D20" i="4"/>
  <c r="D127" i="4"/>
  <c r="D154" i="4"/>
  <c r="D162" i="4"/>
  <c r="D109" i="4"/>
  <c r="D170" i="4"/>
  <c r="D173" i="4"/>
  <c r="D41" i="4"/>
  <c r="D6" i="4"/>
  <c r="D126" i="4"/>
  <c r="D39" i="4"/>
  <c r="D72" i="4"/>
  <c r="D137" i="4"/>
  <c r="D132" i="4"/>
  <c r="D51" i="4"/>
  <c r="D102" i="4"/>
  <c r="D13" i="4"/>
  <c r="D80" i="4"/>
  <c r="D111" i="4"/>
  <c r="D153" i="4"/>
  <c r="D10" i="4"/>
  <c r="D116" i="4"/>
  <c r="D134" i="4"/>
  <c r="D110" i="4"/>
  <c r="D82" i="4"/>
  <c r="D92" i="4"/>
  <c r="D18" i="4"/>
  <c r="D176" i="4"/>
  <c r="D90" i="4"/>
  <c r="D175" i="4"/>
  <c r="D45" i="4"/>
  <c r="D187" i="4"/>
  <c r="D34" i="4"/>
  <c r="D146" i="4"/>
  <c r="F21" i="1"/>
  <c r="E172" i="4"/>
  <c r="H172" i="4"/>
  <c r="J172" i="4"/>
  <c r="I172" i="4"/>
  <c r="G172" i="4"/>
  <c r="F172" i="4"/>
  <c r="G203" i="4"/>
  <c r="E203" i="4"/>
  <c r="J203" i="4"/>
  <c r="I203" i="4"/>
  <c r="F203" i="4"/>
  <c r="H203" i="4"/>
  <c r="F97" i="4"/>
  <c r="G97" i="4"/>
  <c r="E97" i="4"/>
  <c r="I97" i="4"/>
  <c r="J97" i="4"/>
  <c r="H97" i="4"/>
  <c r="J35" i="4"/>
  <c r="I35" i="4"/>
  <c r="G35" i="4"/>
  <c r="F35" i="4"/>
  <c r="H35" i="4"/>
  <c r="E35" i="4"/>
  <c r="F26" i="4"/>
  <c r="I26" i="4"/>
  <c r="E26" i="4"/>
  <c r="G26" i="4"/>
  <c r="H26" i="4"/>
  <c r="J26" i="4"/>
  <c r="H76" i="4"/>
  <c r="I76" i="4"/>
  <c r="J76" i="4"/>
  <c r="G76" i="4"/>
  <c r="E76" i="4"/>
  <c r="F76" i="4"/>
  <c r="F156" i="4"/>
  <c r="H156" i="4"/>
  <c r="E156" i="4"/>
  <c r="J156" i="4"/>
  <c r="I156" i="4"/>
  <c r="G156" i="4"/>
  <c r="J27" i="4"/>
  <c r="F27" i="4"/>
  <c r="I27" i="4"/>
  <c r="H27" i="4"/>
  <c r="E27" i="4"/>
  <c r="G27" i="4"/>
  <c r="G88" i="4"/>
  <c r="E88" i="4"/>
  <c r="H88" i="4"/>
  <c r="I88" i="4"/>
  <c r="F88" i="4"/>
  <c r="J88" i="4"/>
  <c r="G31" i="4"/>
  <c r="E31" i="4"/>
  <c r="I31" i="4"/>
  <c r="J31" i="4"/>
  <c r="F31" i="4"/>
  <c r="H31" i="4"/>
  <c r="G96" i="4"/>
  <c r="H96" i="4"/>
  <c r="J96" i="4"/>
  <c r="I96" i="4"/>
  <c r="E96" i="4"/>
  <c r="F96" i="4"/>
  <c r="F204" i="4"/>
  <c r="G204" i="4"/>
  <c r="E204" i="4"/>
  <c r="J204" i="4"/>
  <c r="I204" i="4"/>
  <c r="H204" i="4"/>
  <c r="E165" i="4"/>
  <c r="F165" i="4"/>
  <c r="H165" i="4"/>
  <c r="I165" i="4"/>
  <c r="J165" i="4"/>
  <c r="G165" i="4"/>
  <c r="E64" i="4"/>
  <c r="G64" i="4"/>
  <c r="J64" i="4"/>
  <c r="I64" i="4"/>
  <c r="F64" i="4"/>
  <c r="H64" i="4"/>
  <c r="J5" i="4"/>
  <c r="N6" i="4"/>
  <c r="N7" i="4"/>
  <c r="G5" i="4"/>
  <c r="N5" i="4"/>
  <c r="H5" i="4"/>
  <c r="I5" i="4"/>
  <c r="F5" i="4"/>
  <c r="E5" i="4"/>
  <c r="E108" i="4"/>
  <c r="H108" i="4"/>
  <c r="F108" i="4"/>
  <c r="I108" i="4"/>
  <c r="J108" i="4"/>
  <c r="G108" i="4"/>
  <c r="F73" i="4"/>
  <c r="E73" i="4"/>
  <c r="G73" i="4"/>
  <c r="H73" i="4"/>
  <c r="I73" i="4"/>
  <c r="J73" i="4"/>
  <c r="F38" i="4"/>
  <c r="E38" i="4"/>
  <c r="G38" i="4"/>
  <c r="I38" i="4"/>
  <c r="H38" i="4"/>
  <c r="J38" i="4"/>
  <c r="E103" i="4"/>
  <c r="G103" i="4"/>
  <c r="J103" i="4"/>
  <c r="I103" i="4"/>
  <c r="H103" i="4"/>
  <c r="F103" i="4"/>
  <c r="F89" i="4"/>
  <c r="G89" i="4"/>
  <c r="E89" i="4"/>
  <c r="I89" i="4"/>
  <c r="J89" i="4"/>
  <c r="H89" i="4"/>
  <c r="G179" i="4"/>
  <c r="F179" i="4"/>
  <c r="H179" i="4"/>
  <c r="E179" i="4"/>
  <c r="I179" i="4"/>
  <c r="J179" i="4"/>
  <c r="F98" i="4"/>
  <c r="J98" i="4"/>
  <c r="I98" i="4"/>
  <c r="E98" i="4"/>
  <c r="G98" i="4"/>
  <c r="H98" i="4"/>
  <c r="F107" i="4"/>
  <c r="H107" i="4"/>
  <c r="J107" i="4"/>
  <c r="G107" i="4"/>
  <c r="E107" i="4"/>
  <c r="I107" i="4"/>
  <c r="F202" i="4"/>
  <c r="E202" i="4"/>
  <c r="I202" i="4"/>
  <c r="J202" i="4"/>
  <c r="H202" i="4"/>
  <c r="G202" i="4"/>
  <c r="I140" i="4"/>
  <c r="E140" i="4"/>
  <c r="F140" i="4"/>
  <c r="J140" i="4"/>
  <c r="G140" i="4"/>
  <c r="H140" i="4"/>
  <c r="E142" i="4"/>
  <c r="G142" i="4"/>
  <c r="H142" i="4"/>
  <c r="J142" i="4"/>
  <c r="F142" i="4"/>
  <c r="I142" i="4"/>
  <c r="F144" i="4"/>
  <c r="H144" i="4"/>
  <c r="E144" i="4"/>
  <c r="I144" i="4"/>
  <c r="J144" i="4"/>
  <c r="G144" i="4"/>
  <c r="F60" i="4"/>
  <c r="J60" i="4"/>
  <c r="G60" i="4"/>
  <c r="H60" i="4"/>
  <c r="I60" i="4"/>
  <c r="E60" i="4"/>
  <c r="E91" i="4"/>
  <c r="G91" i="4"/>
  <c r="F91" i="4"/>
  <c r="H91" i="4"/>
  <c r="I91" i="4"/>
  <c r="J91" i="4"/>
  <c r="J12" i="4"/>
  <c r="F12" i="4"/>
  <c r="G12" i="4"/>
  <c r="I12" i="4"/>
  <c r="E12" i="4"/>
  <c r="H12" i="4"/>
  <c r="H135" i="4"/>
  <c r="G135" i="4"/>
  <c r="E135" i="4"/>
  <c r="J135" i="4"/>
  <c r="F135" i="4"/>
  <c r="I135" i="4"/>
  <c r="G197" i="4"/>
  <c r="H197" i="4"/>
  <c r="F197" i="4"/>
  <c r="I197" i="4"/>
  <c r="E197" i="4"/>
  <c r="J197" i="4"/>
  <c r="I199" i="4"/>
  <c r="G199" i="4"/>
  <c r="H199" i="4"/>
  <c r="J199" i="4"/>
  <c r="F199" i="4"/>
  <c r="E199" i="4"/>
  <c r="G33" i="4"/>
  <c r="I33" i="4"/>
  <c r="J33" i="4"/>
  <c r="E33" i="4"/>
  <c r="H33" i="4"/>
  <c r="F33" i="4"/>
  <c r="G201" i="4"/>
  <c r="I201" i="4"/>
  <c r="F201" i="4"/>
  <c r="E201" i="4"/>
  <c r="H201" i="4"/>
  <c r="J201" i="4"/>
  <c r="H8" i="4"/>
  <c r="E8" i="4"/>
  <c r="F8" i="4"/>
  <c r="J8" i="4"/>
  <c r="G8" i="4"/>
  <c r="I8" i="4"/>
  <c r="I77" i="4"/>
  <c r="H77" i="4"/>
  <c r="J77" i="4"/>
  <c r="F77" i="4"/>
  <c r="G77" i="4"/>
  <c r="E77" i="4"/>
  <c r="H198" i="4"/>
  <c r="I198" i="4"/>
  <c r="J198" i="4"/>
  <c r="F198" i="4"/>
  <c r="E198" i="4"/>
  <c r="G198" i="4"/>
  <c r="D78" i="4"/>
  <c r="D118" i="4"/>
  <c r="D203" i="4"/>
  <c r="D199" i="4"/>
  <c r="D89" i="4"/>
  <c r="E147" i="4"/>
  <c r="G147" i="4"/>
  <c r="J147" i="4"/>
  <c r="H147" i="4"/>
  <c r="F147" i="4"/>
  <c r="I147" i="4"/>
  <c r="J188" i="4"/>
  <c r="H188" i="4"/>
  <c r="I188" i="4"/>
  <c r="F188" i="4"/>
  <c r="G188" i="4"/>
  <c r="E188" i="4"/>
  <c r="E185" i="4"/>
  <c r="J185" i="4"/>
  <c r="H185" i="4"/>
  <c r="G185" i="4"/>
  <c r="I185" i="4"/>
  <c r="F185" i="4"/>
  <c r="H46" i="4"/>
  <c r="F46" i="4"/>
  <c r="I46" i="4"/>
  <c r="J46" i="4"/>
  <c r="E46" i="4"/>
  <c r="G46" i="4"/>
  <c r="E93" i="4"/>
  <c r="F93" i="4"/>
  <c r="H93" i="4"/>
  <c r="J93" i="4"/>
  <c r="G93" i="4"/>
  <c r="I93" i="4"/>
  <c r="I191" i="4"/>
  <c r="F191" i="4"/>
  <c r="H191" i="4"/>
  <c r="G191" i="4"/>
  <c r="E191" i="4"/>
  <c r="J191" i="4"/>
  <c r="E44" i="4"/>
  <c r="H44" i="4"/>
  <c r="G44" i="4"/>
  <c r="J44" i="4"/>
  <c r="I44" i="4"/>
  <c r="F44" i="4"/>
  <c r="H130" i="4"/>
  <c r="E130" i="4"/>
  <c r="I130" i="4"/>
  <c r="G130" i="4"/>
  <c r="F130" i="4"/>
  <c r="J130" i="4"/>
  <c r="E48" i="4"/>
  <c r="I48" i="4"/>
  <c r="F48" i="4"/>
  <c r="G48" i="4"/>
  <c r="H48" i="4"/>
  <c r="J48" i="4"/>
  <c r="I99" i="4"/>
  <c r="F99" i="4"/>
  <c r="E99" i="4"/>
  <c r="G99" i="4"/>
  <c r="H99" i="4"/>
  <c r="J99" i="4"/>
  <c r="F196" i="4"/>
  <c r="G196" i="4"/>
  <c r="E196" i="4"/>
  <c r="I196" i="4"/>
  <c r="J196" i="4"/>
  <c r="H196" i="4"/>
  <c r="F150" i="4"/>
  <c r="G150" i="4"/>
  <c r="J150" i="4"/>
  <c r="E150" i="4"/>
  <c r="H150" i="4"/>
  <c r="I150" i="4"/>
  <c r="F55" i="4"/>
  <c r="H55" i="4"/>
  <c r="J55" i="4"/>
  <c r="I55" i="4"/>
  <c r="G55" i="4"/>
  <c r="E55" i="4"/>
  <c r="I113" i="4"/>
  <c r="J113" i="4"/>
  <c r="E113" i="4"/>
  <c r="G113" i="4"/>
  <c r="H113" i="4"/>
  <c r="F113" i="4"/>
  <c r="H160" i="4"/>
  <c r="E160" i="4"/>
  <c r="G160" i="4"/>
  <c r="I160" i="4"/>
  <c r="F160" i="4"/>
  <c r="J160" i="4"/>
  <c r="I123" i="4"/>
  <c r="J123" i="4"/>
  <c r="F123" i="4"/>
  <c r="G123" i="4"/>
  <c r="H123" i="4"/>
  <c r="E123" i="4"/>
  <c r="J177" i="4"/>
  <c r="I177" i="4"/>
  <c r="E177" i="4"/>
  <c r="F177" i="4"/>
  <c r="H177" i="4"/>
  <c r="G177" i="4"/>
  <c r="F158" i="4"/>
  <c r="E158" i="4"/>
  <c r="G158" i="4"/>
  <c r="J158" i="4"/>
  <c r="H158" i="4"/>
  <c r="I158" i="4"/>
  <c r="G29" i="4"/>
  <c r="F29" i="4"/>
  <c r="I29" i="4"/>
  <c r="J29" i="4"/>
  <c r="H29" i="4"/>
  <c r="E29" i="4"/>
  <c r="F149" i="4"/>
  <c r="G149" i="4"/>
  <c r="H149" i="4"/>
  <c r="I149" i="4"/>
  <c r="J149" i="4"/>
  <c r="E149" i="4"/>
  <c r="E112" i="4"/>
  <c r="H112" i="4"/>
  <c r="G112" i="4"/>
  <c r="J112" i="4"/>
  <c r="F112" i="4"/>
  <c r="I112" i="4"/>
  <c r="H84" i="4"/>
  <c r="I84" i="4"/>
  <c r="J84" i="4"/>
  <c r="G84" i="4"/>
  <c r="F84" i="4"/>
  <c r="E84" i="4"/>
  <c r="H133" i="4"/>
  <c r="J133" i="4"/>
  <c r="G133" i="4"/>
  <c r="F133" i="4"/>
  <c r="E133" i="4"/>
  <c r="I133" i="4"/>
  <c r="J53" i="4"/>
  <c r="H53" i="4"/>
  <c r="I53" i="4"/>
  <c r="E53" i="4"/>
  <c r="F53" i="4"/>
  <c r="G53" i="4"/>
  <c r="D135" i="4"/>
  <c r="D76" i="4"/>
  <c r="D57" i="4"/>
  <c r="D49" i="4"/>
  <c r="D186" i="4"/>
  <c r="D100" i="4"/>
  <c r="D113" i="4"/>
  <c r="D26" i="4"/>
  <c r="D155" i="4"/>
  <c r="D46" i="4"/>
  <c r="D65" i="4"/>
  <c r="D52" i="4"/>
  <c r="D130" i="4"/>
  <c r="D73" i="4"/>
  <c r="D107" i="4"/>
  <c r="D75" i="4"/>
  <c r="D44" i="4"/>
  <c r="D177" i="4"/>
  <c r="D9" i="4"/>
  <c r="D60" i="4"/>
  <c r="D93" i="4"/>
  <c r="O5" i="4"/>
  <c r="O7" i="4"/>
  <c r="O6" i="4"/>
  <c r="D5" i="4"/>
  <c r="D64" i="4"/>
  <c r="D97" i="4"/>
  <c r="D191" i="4"/>
  <c r="D35" i="4"/>
  <c r="D124" i="4"/>
  <c r="D55" i="4"/>
  <c r="D96" i="4"/>
  <c r="D156" i="4"/>
  <c r="D159" i="4"/>
  <c r="D150" i="4"/>
  <c r="D99" i="4"/>
  <c r="D22" i="4"/>
  <c r="D87" i="4"/>
  <c r="D179" i="4"/>
  <c r="D117" i="4"/>
  <c r="D115" i="4"/>
  <c r="D180" i="4"/>
  <c r="D43" i="4"/>
  <c r="H95" i="4"/>
  <c r="E95" i="4"/>
  <c r="F95" i="4"/>
  <c r="G95" i="4"/>
  <c r="J95" i="4"/>
  <c r="I95" i="4"/>
  <c r="E114" i="4"/>
  <c r="H114" i="4"/>
  <c r="I114" i="4"/>
  <c r="J114" i="4"/>
  <c r="G114" i="4"/>
  <c r="F114" i="4"/>
  <c r="F94" i="4"/>
  <c r="G94" i="4"/>
  <c r="H94" i="4"/>
  <c r="E94" i="4"/>
  <c r="I94" i="4"/>
  <c r="J94" i="4"/>
  <c r="E138" i="4"/>
  <c r="G138" i="4"/>
  <c r="J138" i="4"/>
  <c r="I138" i="4"/>
  <c r="F138" i="4"/>
  <c r="H138" i="4"/>
  <c r="H167" i="4"/>
  <c r="F167" i="4"/>
  <c r="G167" i="4"/>
  <c r="E167" i="4"/>
  <c r="I167" i="4"/>
  <c r="J167" i="4"/>
  <c r="F169" i="4"/>
  <c r="H169" i="4"/>
  <c r="I169" i="4"/>
  <c r="G169" i="4"/>
  <c r="E169" i="4"/>
  <c r="J169" i="4"/>
  <c r="J21" i="4"/>
  <c r="I21" i="4"/>
  <c r="G21" i="4"/>
  <c r="H21" i="4"/>
  <c r="E21" i="4"/>
  <c r="F21" i="4"/>
  <c r="E200" i="4"/>
  <c r="F200" i="4"/>
  <c r="H200" i="4"/>
  <c r="I200" i="4"/>
  <c r="J200" i="4"/>
  <c r="G200" i="4"/>
  <c r="I37" i="4"/>
  <c r="J37" i="4"/>
  <c r="G37" i="4"/>
  <c r="E37" i="4"/>
  <c r="H37" i="4"/>
  <c r="F37" i="4"/>
  <c r="H164" i="4"/>
  <c r="I164" i="4"/>
  <c r="J164" i="4"/>
  <c r="F164" i="4"/>
  <c r="E164" i="4"/>
  <c r="G164" i="4"/>
  <c r="J141" i="4"/>
  <c r="I141" i="4"/>
  <c r="E141" i="4"/>
  <c r="F141" i="4"/>
  <c r="H141" i="4"/>
  <c r="G141" i="4"/>
  <c r="F59" i="4"/>
  <c r="J59" i="4"/>
  <c r="E59" i="4"/>
  <c r="H59" i="4"/>
  <c r="I59" i="4"/>
  <c r="G59" i="4"/>
  <c r="H131" i="4"/>
  <c r="E131" i="4"/>
  <c r="I131" i="4"/>
  <c r="J131" i="4"/>
  <c r="F131" i="4"/>
  <c r="G131" i="4"/>
  <c r="J119" i="4"/>
  <c r="I119" i="4"/>
  <c r="G119" i="4"/>
  <c r="F119" i="4"/>
  <c r="H119" i="4"/>
  <c r="E119" i="4"/>
  <c r="E152" i="4"/>
  <c r="F152" i="4"/>
  <c r="H152" i="4"/>
  <c r="J152" i="4"/>
  <c r="G152" i="4"/>
  <c r="I152" i="4"/>
  <c r="G66" i="4"/>
  <c r="F66" i="4"/>
  <c r="H66" i="4"/>
  <c r="E66" i="4"/>
  <c r="J66" i="4"/>
  <c r="I66" i="4"/>
  <c r="E104" i="4"/>
  <c r="G104" i="4"/>
  <c r="F104" i="4"/>
  <c r="H104" i="4"/>
  <c r="I104" i="4"/>
  <c r="J104" i="4"/>
  <c r="J63" i="4"/>
  <c r="H63" i="4"/>
  <c r="E63" i="4"/>
  <c r="F63" i="4"/>
  <c r="G63" i="4"/>
  <c r="I63" i="4"/>
  <c r="I32" i="4"/>
  <c r="H32" i="4"/>
  <c r="F32" i="4"/>
  <c r="E32" i="4"/>
  <c r="G32" i="4"/>
  <c r="J32" i="4"/>
  <c r="G17" i="4"/>
  <c r="F17" i="4"/>
  <c r="I17" i="4"/>
  <c r="H17" i="4"/>
  <c r="J17" i="4"/>
  <c r="E17" i="4"/>
  <c r="J79" i="4"/>
  <c r="H79" i="4"/>
  <c r="F79" i="4"/>
  <c r="E79" i="4"/>
  <c r="I79" i="4"/>
  <c r="G79" i="4"/>
  <c r="I181" i="4"/>
  <c r="J181" i="4"/>
  <c r="E181" i="4"/>
  <c r="H181" i="4"/>
  <c r="G181" i="4"/>
  <c r="F181" i="4"/>
  <c r="E163" i="4"/>
  <c r="H163" i="4"/>
  <c r="F163" i="4"/>
  <c r="I163" i="4"/>
  <c r="J163" i="4"/>
  <c r="G163" i="4"/>
  <c r="J193" i="4"/>
  <c r="I193" i="4"/>
  <c r="E193" i="4"/>
  <c r="H193" i="4"/>
  <c r="G193" i="4"/>
  <c r="F193" i="4"/>
  <c r="G23" i="4"/>
  <c r="J23" i="4"/>
  <c r="H23" i="4"/>
  <c r="E23" i="4"/>
  <c r="I23" i="4"/>
  <c r="F23" i="4"/>
  <c r="H42" i="4"/>
  <c r="J42" i="4"/>
  <c r="G42" i="4"/>
  <c r="E42" i="4"/>
  <c r="I42" i="4"/>
  <c r="F42" i="4"/>
  <c r="I74" i="4"/>
  <c r="F74" i="4"/>
  <c r="E74" i="4"/>
  <c r="J74" i="4"/>
  <c r="G74" i="4"/>
  <c r="H74" i="4"/>
  <c r="H40" i="4"/>
  <c r="I40" i="4"/>
  <c r="F40" i="4"/>
  <c r="E40" i="4"/>
  <c r="J40" i="4"/>
  <c r="G40" i="4"/>
  <c r="J24" i="4"/>
  <c r="F24" i="4"/>
  <c r="I24" i="4"/>
  <c r="H24" i="4"/>
  <c r="G24" i="4"/>
  <c r="E24" i="4"/>
  <c r="J86" i="4"/>
  <c r="I86" i="4"/>
  <c r="E86" i="4"/>
  <c r="H86" i="4"/>
  <c r="F86" i="4"/>
  <c r="G86" i="4"/>
  <c r="G195" i="4"/>
  <c r="E195" i="4"/>
  <c r="J195" i="4"/>
  <c r="I195" i="4"/>
  <c r="F195" i="4"/>
  <c r="H195" i="4"/>
  <c r="E184" i="4"/>
  <c r="F184" i="4"/>
  <c r="J184" i="4"/>
  <c r="H184" i="4"/>
  <c r="I184" i="4"/>
  <c r="G184" i="4"/>
  <c r="F148" i="4"/>
  <c r="G148" i="4"/>
  <c r="E148" i="4"/>
  <c r="I148" i="4"/>
  <c r="H148" i="4"/>
  <c r="J148" i="4"/>
  <c r="G56" i="4"/>
  <c r="E56" i="4"/>
  <c r="I56" i="4"/>
  <c r="F56" i="4"/>
  <c r="J56" i="4"/>
  <c r="H56" i="4"/>
  <c r="G47" i="4"/>
  <c r="H47" i="4"/>
  <c r="F47" i="4"/>
  <c r="I47" i="4"/>
  <c r="E47" i="4"/>
  <c r="J47" i="4"/>
  <c r="I174" i="4"/>
  <c r="H174" i="4"/>
  <c r="J174" i="4"/>
  <c r="E174" i="4"/>
  <c r="G174" i="4"/>
  <c r="F174" i="4"/>
  <c r="G120" i="4"/>
  <c r="E120" i="4"/>
  <c r="J120" i="4"/>
  <c r="I120" i="4"/>
  <c r="F120" i="4"/>
  <c r="H120" i="4"/>
  <c r="H125" i="4"/>
  <c r="F125" i="4"/>
  <c r="I125" i="4"/>
  <c r="G125" i="4"/>
  <c r="J125" i="4"/>
  <c r="E125" i="4"/>
  <c r="H190" i="4"/>
  <c r="F190" i="4"/>
  <c r="G190" i="4"/>
  <c r="E190" i="4"/>
  <c r="J190" i="4"/>
  <c r="I190" i="4"/>
  <c r="F192" i="4"/>
  <c r="G192" i="4"/>
  <c r="E192" i="4"/>
  <c r="I192" i="4"/>
  <c r="H192" i="4"/>
  <c r="J192" i="4"/>
  <c r="J122" i="4"/>
  <c r="I122" i="4"/>
  <c r="G122" i="4"/>
  <c r="F122" i="4"/>
  <c r="E122" i="4"/>
  <c r="H122" i="4"/>
  <c r="I36" i="4"/>
  <c r="H36" i="4"/>
  <c r="J36" i="4"/>
  <c r="E36" i="4"/>
  <c r="G36" i="4"/>
  <c r="F36" i="4"/>
  <c r="J25" i="4"/>
  <c r="H25" i="4"/>
  <c r="E25" i="4"/>
  <c r="F25" i="4"/>
  <c r="I25" i="4"/>
  <c r="G25" i="4"/>
  <c r="H183" i="4"/>
  <c r="I183" i="4"/>
  <c r="G183" i="4"/>
  <c r="E183" i="4"/>
  <c r="J183" i="4"/>
  <c r="F183" i="4"/>
  <c r="J182" i="4"/>
  <c r="H182" i="4"/>
  <c r="E182" i="4"/>
  <c r="G182" i="4"/>
  <c r="I182" i="4"/>
  <c r="F182" i="4"/>
  <c r="F54" i="4"/>
  <c r="G54" i="4"/>
  <c r="E54" i="4"/>
  <c r="J54" i="4"/>
  <c r="H54" i="4"/>
  <c r="I54" i="4"/>
  <c r="E50" i="4"/>
  <c r="J50" i="4"/>
  <c r="I50" i="4"/>
  <c r="F50" i="4"/>
  <c r="H50" i="4"/>
  <c r="G50" i="4"/>
  <c r="I58" i="4"/>
  <c r="F58" i="4"/>
  <c r="E58" i="4"/>
  <c r="J58" i="4"/>
  <c r="H58" i="4"/>
  <c r="G58" i="4"/>
  <c r="I14" i="4"/>
  <c r="J14" i="4"/>
  <c r="G14" i="4"/>
  <c r="E14" i="4"/>
  <c r="H14" i="4"/>
  <c r="F14" i="4"/>
  <c r="J171" i="4"/>
  <c r="H171" i="4"/>
  <c r="I171" i="4"/>
  <c r="F171" i="4"/>
  <c r="G171" i="4"/>
  <c r="E171" i="4"/>
  <c r="G67" i="4"/>
  <c r="H67" i="4"/>
  <c r="J67" i="4"/>
  <c r="I67" i="4"/>
  <c r="F67" i="4"/>
  <c r="E67" i="4"/>
  <c r="I52" i="4"/>
  <c r="H52" i="4"/>
  <c r="E52" i="4"/>
  <c r="F52" i="4"/>
  <c r="G52" i="4"/>
  <c r="J52" i="4"/>
  <c r="I69" i="4"/>
  <c r="J69" i="4"/>
  <c r="F69" i="4"/>
  <c r="H69" i="4"/>
  <c r="E69" i="4"/>
  <c r="G69" i="4"/>
  <c r="J83" i="4"/>
  <c r="H83" i="4"/>
  <c r="F83" i="4"/>
  <c r="E83" i="4"/>
  <c r="I83" i="4"/>
  <c r="G83" i="4"/>
  <c r="J57" i="4"/>
  <c r="I57" i="4"/>
  <c r="H57" i="4"/>
  <c r="E57" i="4"/>
  <c r="F57" i="4"/>
  <c r="G57" i="4"/>
  <c r="H194" i="4"/>
  <c r="J194" i="4"/>
  <c r="F194" i="4"/>
  <c r="G194" i="4"/>
  <c r="I194" i="4"/>
  <c r="E194" i="4"/>
  <c r="F161" i="4"/>
  <c r="E161" i="4"/>
  <c r="G161" i="4"/>
  <c r="J161" i="4"/>
  <c r="H161" i="4"/>
  <c r="I161" i="4"/>
  <c r="G186" i="4"/>
  <c r="J186" i="4"/>
  <c r="E186" i="4"/>
  <c r="F186" i="4"/>
  <c r="H186" i="4"/>
  <c r="I186" i="4"/>
  <c r="H157" i="4"/>
  <c r="E157" i="4"/>
  <c r="J157" i="4"/>
  <c r="G157" i="4"/>
  <c r="F157" i="4"/>
  <c r="I157" i="4"/>
  <c r="E61" i="4"/>
  <c r="F61" i="4"/>
  <c r="G61" i="4"/>
  <c r="I61" i="4"/>
  <c r="J61" i="4"/>
  <c r="H61" i="4"/>
  <c r="G78" i="4"/>
  <c r="J78" i="4"/>
  <c r="I78" i="4"/>
  <c r="H78" i="4"/>
  <c r="F78" i="4"/>
  <c r="E78" i="4"/>
  <c r="H118" i="4"/>
  <c r="G118" i="4"/>
  <c r="J118" i="4"/>
  <c r="E118" i="4"/>
  <c r="I118" i="4"/>
  <c r="F118" i="4"/>
  <c r="D202" i="4"/>
  <c r="D172" i="4"/>
  <c r="D69" i="4"/>
  <c r="D161" i="4"/>
  <c r="I100" i="4"/>
  <c r="H100" i="4"/>
  <c r="G100" i="4"/>
  <c r="E100" i="4"/>
  <c r="J100" i="4"/>
  <c r="F100" i="4"/>
  <c r="E15" i="4"/>
  <c r="G15" i="4"/>
  <c r="H15" i="4"/>
  <c r="I15" i="4"/>
  <c r="F15" i="4"/>
  <c r="J15" i="4"/>
  <c r="G117" i="4"/>
  <c r="F117" i="4"/>
  <c r="I117" i="4"/>
  <c r="E117" i="4"/>
  <c r="H117" i="4"/>
  <c r="J117" i="4"/>
  <c r="I49" i="4"/>
  <c r="F49" i="4"/>
  <c r="G49" i="4"/>
  <c r="J49" i="4"/>
  <c r="E49" i="4"/>
  <c r="H49" i="4"/>
  <c r="G65" i="4"/>
  <c r="I65" i="4"/>
  <c r="F65" i="4"/>
  <c r="H65" i="4"/>
  <c r="J65" i="4"/>
  <c r="E65" i="4"/>
  <c r="J81" i="4"/>
  <c r="H81" i="4"/>
  <c r="I81" i="4"/>
  <c r="E81" i="4"/>
  <c r="G81" i="4"/>
  <c r="F81" i="4"/>
  <c r="E28" i="4"/>
  <c r="I28" i="4"/>
  <c r="F28" i="4"/>
  <c r="G28" i="4"/>
  <c r="H28" i="4"/>
  <c r="J28" i="4"/>
  <c r="J75" i="4"/>
  <c r="F75" i="4"/>
  <c r="H75" i="4"/>
  <c r="G75" i="4"/>
  <c r="I75" i="4"/>
  <c r="E75" i="4"/>
  <c r="J155" i="4"/>
  <c r="E155" i="4"/>
  <c r="F155" i="4"/>
  <c r="G155" i="4"/>
  <c r="I155" i="4"/>
  <c r="H155" i="4"/>
  <c r="E11" i="4"/>
  <c r="J11" i="4"/>
  <c r="F11" i="4"/>
  <c r="H11" i="4"/>
  <c r="I11" i="4"/>
  <c r="G11" i="4"/>
  <c r="G87" i="4"/>
  <c r="J87" i="4"/>
  <c r="I87" i="4"/>
  <c r="F87" i="4"/>
  <c r="E87" i="4"/>
  <c r="H87" i="4"/>
  <c r="G115" i="4"/>
  <c r="H115" i="4"/>
  <c r="I115" i="4"/>
  <c r="E115" i="4"/>
  <c r="J115" i="4"/>
  <c r="F115" i="4"/>
  <c r="E128" i="4"/>
  <c r="J128" i="4"/>
  <c r="G128" i="4"/>
  <c r="I128" i="4"/>
  <c r="H128" i="4"/>
  <c r="F128" i="4"/>
  <c r="G105" i="4"/>
  <c r="J105" i="4"/>
  <c r="H105" i="4"/>
  <c r="E105" i="4"/>
  <c r="I105" i="4"/>
  <c r="F105" i="4"/>
  <c r="F22" i="4"/>
  <c r="E22" i="4"/>
  <c r="I22" i="4"/>
  <c r="H22" i="4"/>
  <c r="G22" i="4"/>
  <c r="J22" i="4"/>
  <c r="I101" i="4"/>
  <c r="F101" i="4"/>
  <c r="G101" i="4"/>
  <c r="J101" i="4"/>
  <c r="E101" i="4"/>
  <c r="H101" i="4"/>
  <c r="F129" i="4"/>
  <c r="E129" i="4"/>
  <c r="I129" i="4"/>
  <c r="H129" i="4"/>
  <c r="J129" i="4"/>
  <c r="G129" i="4"/>
  <c r="J145" i="4"/>
  <c r="E145" i="4"/>
  <c r="H145" i="4"/>
  <c r="F145" i="4"/>
  <c r="I145" i="4"/>
  <c r="G145" i="4"/>
  <c r="I30" i="4"/>
  <c r="E30" i="4"/>
  <c r="G30" i="4"/>
  <c r="J30" i="4"/>
  <c r="H30" i="4"/>
  <c r="F30" i="4"/>
  <c r="F85" i="4"/>
  <c r="H85" i="4"/>
  <c r="E85" i="4"/>
  <c r="I85" i="4"/>
  <c r="G85" i="4"/>
  <c r="J85" i="4"/>
  <c r="F159" i="4"/>
  <c r="G159" i="4"/>
  <c r="E159" i="4"/>
  <c r="J159" i="4"/>
  <c r="H159" i="4"/>
  <c r="I159" i="4"/>
  <c r="G16" i="4"/>
  <c r="E16" i="4"/>
  <c r="J16" i="4"/>
  <c r="F16" i="4"/>
  <c r="I16" i="4"/>
  <c r="H16" i="4"/>
  <c r="F71" i="4"/>
  <c r="I71" i="4"/>
  <c r="J71" i="4"/>
  <c r="E71" i="4"/>
  <c r="G71" i="4"/>
  <c r="H71" i="4"/>
  <c r="H151" i="4"/>
  <c r="I151" i="4"/>
  <c r="J151" i="4"/>
  <c r="G151" i="4"/>
  <c r="E151" i="4"/>
  <c r="F151" i="4"/>
  <c r="E9" i="4"/>
  <c r="G9" i="4"/>
  <c r="F9" i="4"/>
  <c r="J9" i="4"/>
  <c r="H9" i="4"/>
  <c r="I9" i="4"/>
  <c r="J68" i="4"/>
  <c r="I68" i="4"/>
  <c r="H68" i="4"/>
  <c r="E68" i="4"/>
  <c r="F68" i="4"/>
  <c r="G68" i="4"/>
  <c r="D142" i="4"/>
  <c r="D33" i="4"/>
  <c r="D83" i="4"/>
  <c r="D160" i="4"/>
  <c r="D91" i="4"/>
  <c r="D147" i="4"/>
  <c r="D204" i="4"/>
  <c r="D31" i="4"/>
  <c r="D67" i="4"/>
  <c r="D30" i="4"/>
  <c r="D151" i="4"/>
  <c r="D103" i="4"/>
  <c r="D128" i="4"/>
  <c r="I13" i="4"/>
  <c r="H13" i="4"/>
  <c r="G13" i="4"/>
  <c r="E13" i="4"/>
  <c r="J13" i="4"/>
  <c r="F13" i="4"/>
  <c r="I82" i="4"/>
  <c r="J82" i="4"/>
  <c r="E82" i="4"/>
  <c r="F82" i="4"/>
  <c r="H82" i="4"/>
  <c r="G82" i="4"/>
  <c r="H136" i="4"/>
  <c r="I136" i="4"/>
  <c r="G136" i="4"/>
  <c r="J136" i="4"/>
  <c r="E136" i="4"/>
  <c r="F136" i="4"/>
  <c r="J106" i="4"/>
  <c r="H106" i="4"/>
  <c r="G106" i="4"/>
  <c r="E106" i="4"/>
  <c r="F106" i="4"/>
  <c r="I106" i="4"/>
  <c r="J18" i="4"/>
  <c r="E18" i="4"/>
  <c r="I18" i="4"/>
  <c r="H18" i="4"/>
  <c r="F18" i="4"/>
  <c r="G18" i="4"/>
  <c r="I132" i="4"/>
  <c r="G132" i="4"/>
  <c r="J132" i="4"/>
  <c r="E132" i="4"/>
  <c r="F132" i="4"/>
  <c r="H132" i="4"/>
  <c r="F34" i="4"/>
  <c r="I34" i="4"/>
  <c r="G34" i="4"/>
  <c r="E34" i="4"/>
  <c r="H34" i="4"/>
  <c r="J34" i="4"/>
  <c r="J170" i="4"/>
  <c r="I170" i="4"/>
  <c r="E170" i="4"/>
  <c r="F170" i="4"/>
  <c r="G170" i="4"/>
  <c r="H170" i="4"/>
  <c r="G7" i="4"/>
  <c r="H7" i="4"/>
  <c r="J7" i="4"/>
  <c r="E7" i="4"/>
  <c r="I7" i="4"/>
  <c r="F7" i="4"/>
  <c r="H124" i="4"/>
  <c r="E124" i="4"/>
  <c r="J124" i="4"/>
  <c r="F124" i="4"/>
  <c r="I124" i="4"/>
  <c r="G124" i="4"/>
  <c r="J80" i="4"/>
  <c r="E80" i="4"/>
  <c r="I80" i="4"/>
  <c r="F80" i="4"/>
  <c r="H80" i="4"/>
  <c r="G80" i="4"/>
  <c r="H45" i="4"/>
  <c r="E45" i="4"/>
  <c r="I45" i="4"/>
  <c r="F45" i="4"/>
  <c r="J45" i="4"/>
  <c r="G45" i="4"/>
  <c r="G109" i="4"/>
  <c r="F109" i="4"/>
  <c r="I109" i="4"/>
  <c r="J109" i="4"/>
  <c r="H109" i="4"/>
  <c r="E109" i="4"/>
  <c r="I92" i="4"/>
  <c r="G92" i="4"/>
  <c r="H92" i="4"/>
  <c r="J92" i="4"/>
  <c r="E92" i="4"/>
  <c r="F92" i="4"/>
  <c r="F121" i="4"/>
  <c r="I121" i="4"/>
  <c r="H121" i="4"/>
  <c r="G121" i="4"/>
  <c r="E121" i="4"/>
  <c r="J121" i="4"/>
  <c r="J189" i="4"/>
  <c r="E189" i="4"/>
  <c r="I189" i="4"/>
  <c r="F189" i="4"/>
  <c r="H189" i="4"/>
  <c r="G189" i="4"/>
  <c r="J19" i="4"/>
  <c r="H19" i="4"/>
  <c r="E19" i="4"/>
  <c r="G19" i="4"/>
  <c r="I19" i="4"/>
  <c r="F19" i="4"/>
  <c r="J43" i="4"/>
  <c r="H43" i="4"/>
  <c r="E43" i="4"/>
  <c r="I43" i="4"/>
  <c r="G43" i="4"/>
  <c r="F43" i="4"/>
  <c r="E178" i="4"/>
  <c r="H178" i="4"/>
  <c r="I178" i="4"/>
  <c r="G178" i="4"/>
  <c r="F178" i="4"/>
  <c r="J178" i="4"/>
  <c r="H153" i="4"/>
  <c r="J153" i="4"/>
  <c r="I153" i="4"/>
  <c r="G153" i="4"/>
  <c r="E153" i="4"/>
  <c r="F153" i="4"/>
  <c r="F62" i="4"/>
  <c r="I62" i="4"/>
  <c r="E62" i="4"/>
  <c r="H62" i="4"/>
  <c r="J62" i="4"/>
  <c r="G62" i="4"/>
  <c r="J137" i="4"/>
  <c r="E137" i="4"/>
  <c r="H137" i="4"/>
  <c r="F137" i="4"/>
  <c r="I137" i="4"/>
  <c r="G137" i="4"/>
  <c r="F126" i="4"/>
  <c r="I126" i="4"/>
  <c r="J126" i="4"/>
  <c r="G126" i="4"/>
  <c r="E126" i="4"/>
  <c r="H126" i="4"/>
  <c r="E162" i="4"/>
  <c r="H162" i="4"/>
  <c r="G162" i="4"/>
  <c r="I162" i="4"/>
  <c r="F162" i="4"/>
  <c r="J162" i="4"/>
  <c r="I116" i="4"/>
  <c r="F116" i="4"/>
  <c r="G116" i="4"/>
  <c r="H116" i="4"/>
  <c r="J116" i="4"/>
  <c r="E116" i="4"/>
  <c r="I139" i="4"/>
  <c r="G139" i="4"/>
  <c r="H139" i="4"/>
  <c r="J139" i="4"/>
  <c r="F139" i="4"/>
  <c r="E139" i="4"/>
  <c r="E51" i="4"/>
  <c r="I51" i="4"/>
  <c r="F51" i="4"/>
  <c r="J51" i="4"/>
  <c r="G51" i="4"/>
  <c r="H51" i="4"/>
  <c r="F20" i="4"/>
  <c r="I20" i="4"/>
  <c r="G20" i="4"/>
  <c r="E20" i="4"/>
  <c r="J20" i="4"/>
  <c r="H20" i="4"/>
  <c r="F180" i="4"/>
  <c r="G180" i="4"/>
  <c r="E180" i="4"/>
  <c r="I180" i="4"/>
  <c r="J180" i="4"/>
  <c r="H180" i="4"/>
  <c r="F72" i="4"/>
  <c r="E72" i="4"/>
  <c r="J72" i="4"/>
  <c r="G72" i="4"/>
  <c r="H72" i="4"/>
  <c r="I72" i="4"/>
  <c r="I154" i="4"/>
  <c r="H154" i="4"/>
  <c r="F154" i="4"/>
  <c r="J154" i="4"/>
  <c r="E154" i="4"/>
  <c r="G154" i="4"/>
  <c r="H134" i="4"/>
  <c r="F134" i="4"/>
  <c r="J134" i="4"/>
  <c r="E134" i="4"/>
  <c r="I134" i="4"/>
  <c r="G134" i="4"/>
  <c r="E176" i="4"/>
  <c r="F176" i="4"/>
  <c r="G176" i="4"/>
  <c r="J176" i="4"/>
  <c r="H176" i="4"/>
  <c r="I176" i="4"/>
  <c r="J39" i="4"/>
  <c r="H39" i="4"/>
  <c r="F39" i="4"/>
  <c r="G39" i="4"/>
  <c r="I39" i="4"/>
  <c r="E39" i="4"/>
  <c r="J146" i="4"/>
  <c r="H146" i="4"/>
  <c r="E146" i="4"/>
  <c r="G146" i="4"/>
  <c r="I146" i="4"/>
  <c r="F146" i="4"/>
  <c r="I143" i="4"/>
  <c r="J143" i="4"/>
  <c r="G143" i="4"/>
  <c r="F143" i="4"/>
  <c r="H143" i="4"/>
  <c r="E143" i="4"/>
  <c r="G102" i="4"/>
  <c r="F102" i="4"/>
  <c r="E102" i="4"/>
  <c r="H102" i="4"/>
  <c r="J102" i="4"/>
  <c r="I102" i="4"/>
  <c r="H111" i="4"/>
  <c r="I111" i="4"/>
  <c r="F111" i="4"/>
  <c r="G111" i="4"/>
  <c r="E111" i="4"/>
  <c r="J111" i="4"/>
  <c r="H173" i="4"/>
  <c r="F173" i="4"/>
  <c r="G173" i="4"/>
  <c r="J173" i="4"/>
  <c r="E173" i="4"/>
  <c r="I173" i="4"/>
  <c r="E175" i="4"/>
  <c r="F175" i="4"/>
  <c r="I175" i="4"/>
  <c r="G175" i="4"/>
  <c r="H175" i="4"/>
  <c r="J175" i="4"/>
  <c r="G6" i="4"/>
  <c r="E6" i="4"/>
  <c r="F6" i="4"/>
  <c r="J6" i="4"/>
  <c r="H6" i="4"/>
  <c r="I6" i="4"/>
  <c r="G127" i="4"/>
  <c r="J127" i="4"/>
  <c r="F127" i="4"/>
  <c r="I127" i="4"/>
  <c r="H127" i="4"/>
  <c r="E127" i="4"/>
  <c r="J90" i="4"/>
  <c r="E90" i="4"/>
  <c r="F90" i="4"/>
  <c r="I90" i="4"/>
  <c r="G90" i="4"/>
  <c r="H90" i="4"/>
  <c r="G166" i="4"/>
  <c r="E166" i="4"/>
  <c r="F166" i="4"/>
  <c r="J166" i="4"/>
  <c r="H166" i="4"/>
  <c r="I166" i="4"/>
  <c r="I168" i="4"/>
  <c r="H168" i="4"/>
  <c r="G168" i="4"/>
  <c r="J168" i="4"/>
  <c r="F168" i="4"/>
  <c r="E168" i="4"/>
  <c r="E70" i="4"/>
  <c r="F70" i="4"/>
  <c r="G70" i="4"/>
  <c r="I70" i="4"/>
  <c r="J70" i="4"/>
  <c r="H70" i="4"/>
  <c r="G110" i="4"/>
  <c r="J110" i="4"/>
  <c r="F110" i="4"/>
  <c r="I110" i="4"/>
  <c r="H110" i="4"/>
  <c r="E110" i="4"/>
  <c r="H187" i="4"/>
  <c r="I187" i="4"/>
  <c r="F187" i="4"/>
  <c r="J187" i="4"/>
  <c r="G187" i="4"/>
  <c r="E187" i="4"/>
  <c r="I41" i="4"/>
  <c r="G41" i="4"/>
  <c r="J41" i="4"/>
  <c r="F41" i="4"/>
  <c r="E41" i="4"/>
  <c r="H41" i="4"/>
  <c r="H10" i="4"/>
  <c r="I10" i="4"/>
  <c r="J10" i="4"/>
  <c r="G10" i="4"/>
  <c r="E10" i="4"/>
  <c r="F10" i="4"/>
  <c r="D203" i="3"/>
  <c r="C202" i="3"/>
  <c r="C196" i="3"/>
  <c r="C191" i="3"/>
  <c r="C177" i="3"/>
  <c r="C169" i="3"/>
  <c r="C159" i="3"/>
  <c r="C156" i="3"/>
  <c r="C151" i="3"/>
  <c r="C148" i="3"/>
  <c r="C143" i="3"/>
  <c r="C140" i="3"/>
  <c r="C135" i="3"/>
  <c r="C132" i="3"/>
  <c r="C127" i="3"/>
  <c r="C124" i="3"/>
  <c r="C119" i="3"/>
  <c r="C116" i="3"/>
  <c r="C111" i="3"/>
  <c r="C108" i="3"/>
  <c r="C103" i="3"/>
  <c r="C100" i="3"/>
  <c r="C95" i="3"/>
  <c r="C92" i="3"/>
  <c r="C87" i="3"/>
  <c r="C84" i="3"/>
  <c r="C79" i="3"/>
  <c r="C76" i="3"/>
  <c r="C71" i="3"/>
  <c r="C68" i="3"/>
  <c r="C63" i="3"/>
  <c r="C60" i="3"/>
  <c r="C55" i="3"/>
  <c r="C52" i="3"/>
  <c r="C47" i="3"/>
  <c r="C44" i="3"/>
  <c r="C39" i="3"/>
  <c r="C36" i="3"/>
  <c r="C201" i="3"/>
  <c r="C190" i="3"/>
  <c r="C185" i="3"/>
  <c r="C180" i="3"/>
  <c r="C172" i="3"/>
  <c r="C164" i="3"/>
  <c r="C161" i="3"/>
  <c r="C158" i="3"/>
  <c r="C153" i="3"/>
  <c r="C150" i="3"/>
  <c r="C145" i="3"/>
  <c r="C142" i="3"/>
  <c r="C137" i="3"/>
  <c r="C134" i="3"/>
  <c r="C129" i="3"/>
  <c r="C126" i="3"/>
  <c r="C121" i="3"/>
  <c r="C118" i="3"/>
  <c r="C113" i="3"/>
  <c r="C110" i="3"/>
  <c r="C105" i="3"/>
  <c r="C102" i="3"/>
  <c r="C97" i="3"/>
  <c r="C94" i="3"/>
  <c r="C89" i="3"/>
  <c r="C86" i="3"/>
  <c r="C81" i="3"/>
  <c r="C78" i="3"/>
  <c r="C73" i="3"/>
  <c r="C70" i="3"/>
  <c r="C65" i="3"/>
  <c r="C62" i="3"/>
  <c r="C57" i="3"/>
  <c r="C54" i="3"/>
  <c r="C49" i="3"/>
  <c r="C46" i="3"/>
  <c r="C41" i="3"/>
  <c r="C38" i="3"/>
  <c r="C33" i="3"/>
  <c r="C31" i="3"/>
  <c r="C29" i="3"/>
  <c r="C27" i="3"/>
  <c r="C25" i="3"/>
  <c r="C23" i="3"/>
  <c r="C21" i="3"/>
  <c r="C19" i="3"/>
  <c r="C17" i="3"/>
  <c r="C15" i="3"/>
  <c r="C13" i="3"/>
  <c r="C11" i="3"/>
  <c r="C9" i="3"/>
  <c r="C7" i="3"/>
  <c r="C199" i="3"/>
  <c r="C188" i="3"/>
  <c r="C183" i="3"/>
  <c r="C175" i="3"/>
  <c r="C167" i="3"/>
  <c r="C160" i="3"/>
  <c r="C155" i="3"/>
  <c r="C152" i="3"/>
  <c r="C147" i="3"/>
  <c r="C144" i="3"/>
  <c r="C139" i="3"/>
  <c r="C136" i="3"/>
  <c r="C131" i="3"/>
  <c r="C128" i="3"/>
  <c r="C123" i="3"/>
  <c r="C120" i="3"/>
  <c r="C115" i="3"/>
  <c r="C112" i="3"/>
  <c r="C107" i="3"/>
  <c r="C104" i="3"/>
  <c r="C99" i="3"/>
  <c r="C96" i="3"/>
  <c r="C91" i="3"/>
  <c r="C88" i="3"/>
  <c r="C83" i="3"/>
  <c r="C80" i="3"/>
  <c r="C75" i="3"/>
  <c r="C72" i="3"/>
  <c r="C67" i="3"/>
  <c r="C64" i="3"/>
  <c r="C59" i="3"/>
  <c r="C56" i="3"/>
  <c r="C51" i="3"/>
  <c r="C48" i="3"/>
  <c r="C43" i="3"/>
  <c r="C40" i="3"/>
  <c r="C35" i="3"/>
  <c r="C5" i="3"/>
  <c r="C198" i="3"/>
  <c r="C193" i="3"/>
  <c r="C182" i="3"/>
  <c r="C174" i="3"/>
  <c r="C166" i="3"/>
  <c r="C163" i="3"/>
  <c r="C157" i="3"/>
  <c r="C154" i="3"/>
  <c r="C149" i="3"/>
  <c r="C146" i="3"/>
  <c r="C141" i="3"/>
  <c r="C138" i="3"/>
  <c r="C133" i="3"/>
  <c r="C130" i="3"/>
  <c r="C125" i="3"/>
  <c r="C122" i="3"/>
  <c r="C117" i="3"/>
  <c r="C114" i="3"/>
  <c r="C109" i="3"/>
  <c r="C106" i="3"/>
  <c r="C101" i="3"/>
  <c r="C98" i="3"/>
  <c r="C93" i="3"/>
  <c r="C90" i="3"/>
  <c r="C85" i="3"/>
  <c r="C82" i="3"/>
  <c r="C77" i="3"/>
  <c r="C74" i="3"/>
  <c r="C69" i="3"/>
  <c r="C66" i="3"/>
  <c r="C61" i="3"/>
  <c r="C58" i="3"/>
  <c r="C53" i="3"/>
  <c r="C50" i="3"/>
  <c r="C45" i="3"/>
  <c r="C42" i="3"/>
  <c r="C37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C8" i="3"/>
  <c r="C6" i="3"/>
  <c r="C170" i="3"/>
  <c r="C194" i="3"/>
  <c r="C168" i="3"/>
  <c r="C184" i="3"/>
  <c r="C195" i="3"/>
  <c r="C173" i="3"/>
  <c r="C186" i="3"/>
  <c r="C197" i="3"/>
  <c r="C171" i="3"/>
  <c r="C187" i="3"/>
  <c r="C162" i="3"/>
  <c r="C178" i="3"/>
  <c r="C189" i="3"/>
  <c r="C176" i="3"/>
  <c r="C200" i="3"/>
  <c r="C165" i="3"/>
  <c r="C181" i="3"/>
  <c r="C179" i="3"/>
  <c r="C192" i="3"/>
  <c r="C204" i="3"/>
  <c r="P203" i="3" s="1"/>
  <c r="B202" i="3"/>
  <c r="B186" i="3"/>
  <c r="B182" i="3"/>
  <c r="B174" i="3"/>
  <c r="B166" i="3"/>
  <c r="B162" i="3"/>
  <c r="B154" i="3"/>
  <c r="B146" i="3"/>
  <c r="B138" i="3"/>
  <c r="B130" i="3"/>
  <c r="B122" i="3"/>
  <c r="B114" i="3"/>
  <c r="B106" i="3"/>
  <c r="B98" i="3"/>
  <c r="B90" i="3"/>
  <c r="B82" i="3"/>
  <c r="B74" i="3"/>
  <c r="B66" i="3"/>
  <c r="B58" i="3"/>
  <c r="B50" i="3"/>
  <c r="B42" i="3"/>
  <c r="B34" i="3"/>
  <c r="B32" i="3"/>
  <c r="B30" i="3"/>
  <c r="B28" i="3"/>
  <c r="B26" i="3"/>
  <c r="B24" i="3"/>
  <c r="B22" i="3"/>
  <c r="B20" i="3"/>
  <c r="B18" i="3"/>
  <c r="B16" i="3"/>
  <c r="B14" i="3"/>
  <c r="B12" i="3"/>
  <c r="B8" i="3"/>
  <c r="B196" i="3"/>
  <c r="B176" i="3"/>
  <c r="B168" i="3"/>
  <c r="B156" i="3"/>
  <c r="B148" i="3"/>
  <c r="B140" i="3"/>
  <c r="B132" i="3"/>
  <c r="B124" i="3"/>
  <c r="B116" i="3"/>
  <c r="B108" i="3"/>
  <c r="B100" i="3"/>
  <c r="B92" i="3"/>
  <c r="B84" i="3"/>
  <c r="B76" i="3"/>
  <c r="B68" i="3"/>
  <c r="B60" i="3"/>
  <c r="B52" i="3"/>
  <c r="B44" i="3"/>
  <c r="B36" i="3"/>
  <c r="B194" i="3"/>
  <c r="B180" i="3"/>
  <c r="B172" i="3"/>
  <c r="B164" i="3"/>
  <c r="B158" i="3"/>
  <c r="B150" i="3"/>
  <c r="B142" i="3"/>
  <c r="B134" i="3"/>
  <c r="B126" i="3"/>
  <c r="B118" i="3"/>
  <c r="B110" i="3"/>
  <c r="B102" i="3"/>
  <c r="B94" i="3"/>
  <c r="B86" i="3"/>
  <c r="B78" i="3"/>
  <c r="B70" i="3"/>
  <c r="B62" i="3"/>
  <c r="B54" i="3"/>
  <c r="B46" i="3"/>
  <c r="B38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B5" i="3"/>
  <c r="B188" i="3"/>
  <c r="B178" i="3"/>
  <c r="B170" i="3"/>
  <c r="B160" i="3"/>
  <c r="B152" i="3"/>
  <c r="B144" i="3"/>
  <c r="B136" i="3"/>
  <c r="B128" i="3"/>
  <c r="B120" i="3"/>
  <c r="B112" i="3"/>
  <c r="B104" i="3"/>
  <c r="B96" i="3"/>
  <c r="B88" i="3"/>
  <c r="B80" i="3"/>
  <c r="B72" i="3"/>
  <c r="B64" i="3"/>
  <c r="B56" i="3"/>
  <c r="B48" i="3"/>
  <c r="B40" i="3"/>
  <c r="B10" i="3"/>
  <c r="B6" i="3"/>
  <c r="B184" i="3"/>
  <c r="B35" i="3"/>
  <c r="B43" i="3"/>
  <c r="B51" i="3"/>
  <c r="B59" i="3"/>
  <c r="B67" i="3"/>
  <c r="D67" i="3" s="1"/>
  <c r="B75" i="3"/>
  <c r="B83" i="3"/>
  <c r="B91" i="3"/>
  <c r="B99" i="3"/>
  <c r="D99" i="3" s="1"/>
  <c r="B107" i="3"/>
  <c r="B115" i="3"/>
  <c r="B123" i="3"/>
  <c r="B131" i="3"/>
  <c r="B139" i="3"/>
  <c r="B147" i="3"/>
  <c r="B155" i="3"/>
  <c r="B163" i="3"/>
  <c r="B171" i="3"/>
  <c r="B179" i="3"/>
  <c r="B187" i="3"/>
  <c r="B195" i="3"/>
  <c r="B198" i="3"/>
  <c r="B37" i="3"/>
  <c r="D37" i="3" s="1"/>
  <c r="B45" i="3"/>
  <c r="B53" i="3"/>
  <c r="B61" i="3"/>
  <c r="B69" i="3"/>
  <c r="D69" i="3" s="1"/>
  <c r="B77" i="3"/>
  <c r="B85" i="3"/>
  <c r="B93" i="3"/>
  <c r="B101" i="3"/>
  <c r="B109" i="3"/>
  <c r="B117" i="3"/>
  <c r="B125" i="3"/>
  <c r="B133" i="3"/>
  <c r="D133" i="3" s="1"/>
  <c r="B141" i="3"/>
  <c r="B149" i="3"/>
  <c r="B157" i="3"/>
  <c r="B165" i="3"/>
  <c r="B173" i="3"/>
  <c r="B181" i="3"/>
  <c r="B189" i="3"/>
  <c r="B197" i="3"/>
  <c r="B200" i="3"/>
  <c r="B190" i="3"/>
  <c r="B39" i="3"/>
  <c r="B47" i="3"/>
  <c r="B55" i="3"/>
  <c r="B63" i="3"/>
  <c r="D63" i="3" s="1"/>
  <c r="B71" i="3"/>
  <c r="B79" i="3"/>
  <c r="B87" i="3"/>
  <c r="B95" i="3"/>
  <c r="B103" i="3"/>
  <c r="B111" i="3"/>
  <c r="B119" i="3"/>
  <c r="B127" i="3"/>
  <c r="D127" i="3" s="1"/>
  <c r="B135" i="3"/>
  <c r="B143" i="3"/>
  <c r="B151" i="3"/>
  <c r="B159" i="3"/>
  <c r="D159" i="3" s="1"/>
  <c r="B167" i="3"/>
  <c r="B175" i="3"/>
  <c r="B183" i="3"/>
  <c r="B191" i="3"/>
  <c r="B199" i="3"/>
  <c r="B192" i="3"/>
  <c r="B204" i="3"/>
  <c r="O203" i="3" s="1"/>
  <c r="B41" i="3"/>
  <c r="B49" i="3"/>
  <c r="B57" i="3"/>
  <c r="B65" i="3"/>
  <c r="B73" i="3"/>
  <c r="D73" i="3" s="1"/>
  <c r="B81" i="3"/>
  <c r="B89" i="3"/>
  <c r="B97" i="3"/>
  <c r="B105" i="3"/>
  <c r="D105" i="3" s="1"/>
  <c r="B113" i="3"/>
  <c r="B121" i="3"/>
  <c r="B129" i="3"/>
  <c r="B137" i="3"/>
  <c r="B145" i="3"/>
  <c r="B153" i="3"/>
  <c r="B161" i="3"/>
  <c r="B169" i="3"/>
  <c r="B177" i="3"/>
  <c r="B185" i="3"/>
  <c r="B193" i="3"/>
  <c r="D193" i="3" s="1"/>
  <c r="B201" i="3"/>
  <c r="D201" i="3" s="1"/>
  <c r="AE11" i="3"/>
  <c r="AE10" i="3"/>
  <c r="AE8" i="3"/>
  <c r="AD11" i="3"/>
  <c r="AD10" i="3"/>
  <c r="O8" i="4" l="1"/>
  <c r="O11" i="4"/>
  <c r="U6" i="4"/>
  <c r="U5" i="4"/>
  <c r="U7" i="4"/>
  <c r="V11" i="4"/>
  <c r="Q11" i="4"/>
  <c r="N8" i="4"/>
  <c r="P11" i="4"/>
  <c r="T7" i="4"/>
  <c r="T6" i="4"/>
  <c r="T5" i="4"/>
  <c r="P5" i="4"/>
  <c r="P7" i="4"/>
  <c r="P6" i="4"/>
  <c r="Q6" i="4"/>
  <c r="Q5" i="4"/>
  <c r="Q7" i="4"/>
  <c r="V7" i="4"/>
  <c r="V5" i="4"/>
  <c r="V6" i="4"/>
  <c r="R6" i="4"/>
  <c r="R5" i="4"/>
  <c r="R7" i="4"/>
  <c r="S6" i="4"/>
  <c r="S5" i="4"/>
  <c r="S7" i="4"/>
  <c r="D177" i="3"/>
  <c r="D135" i="3"/>
  <c r="D103" i="3"/>
  <c r="D129" i="3"/>
  <c r="D97" i="3"/>
  <c r="D151" i="3"/>
  <c r="D87" i="3"/>
  <c r="D169" i="3"/>
  <c r="D163" i="3"/>
  <c r="D175" i="3"/>
  <c r="D199" i="3"/>
  <c r="D157" i="3"/>
  <c r="D93" i="3"/>
  <c r="D61" i="3"/>
  <c r="D141" i="3"/>
  <c r="D109" i="3"/>
  <c r="D45" i="3"/>
  <c r="O185" i="3"/>
  <c r="D153" i="3"/>
  <c r="D121" i="3"/>
  <c r="D57" i="3"/>
  <c r="D111" i="3"/>
  <c r="D79" i="3"/>
  <c r="D165" i="3"/>
  <c r="D147" i="3"/>
  <c r="D115" i="3"/>
  <c r="D51" i="3"/>
  <c r="O89" i="3"/>
  <c r="O29" i="3"/>
  <c r="O143" i="3"/>
  <c r="Q203" i="3"/>
  <c r="D58" i="3"/>
  <c r="D90" i="3"/>
  <c r="D122" i="3"/>
  <c r="D154" i="3"/>
  <c r="O155" i="3"/>
  <c r="O59" i="3"/>
  <c r="O47" i="3"/>
  <c r="O197" i="3"/>
  <c r="O101" i="3"/>
  <c r="O179" i="3"/>
  <c r="O83" i="3"/>
  <c r="O11" i="3"/>
  <c r="D171" i="3"/>
  <c r="D170" i="3"/>
  <c r="D9" i="3"/>
  <c r="D25" i="3"/>
  <c r="D33" i="3"/>
  <c r="AF12" i="3"/>
  <c r="D12" i="3"/>
  <c r="D28" i="3"/>
  <c r="P53" i="3"/>
  <c r="D53" i="3"/>
  <c r="P101" i="3"/>
  <c r="D101" i="3"/>
  <c r="D166" i="3"/>
  <c r="P59" i="3"/>
  <c r="Q59" i="3" s="1"/>
  <c r="D59" i="3"/>
  <c r="P155" i="3"/>
  <c r="D155" i="3"/>
  <c r="P17" i="3"/>
  <c r="D17" i="3"/>
  <c r="P65" i="3"/>
  <c r="D65" i="3"/>
  <c r="P113" i="3"/>
  <c r="D113" i="3"/>
  <c r="D161" i="3"/>
  <c r="P161" i="3"/>
  <c r="D145" i="3"/>
  <c r="D81" i="3"/>
  <c r="D49" i="3"/>
  <c r="O167" i="3"/>
  <c r="O71" i="3"/>
  <c r="D189" i="3"/>
  <c r="D198" i="3"/>
  <c r="D139" i="3"/>
  <c r="D75" i="3"/>
  <c r="O137" i="3"/>
  <c r="O41" i="3"/>
  <c r="O191" i="3"/>
  <c r="O95" i="3"/>
  <c r="D181" i="3"/>
  <c r="O149" i="3"/>
  <c r="D117" i="3"/>
  <c r="D85" i="3"/>
  <c r="O53" i="3"/>
  <c r="D195" i="3"/>
  <c r="O131" i="3"/>
  <c r="O35" i="3"/>
  <c r="O23" i="3"/>
  <c r="D192" i="3"/>
  <c r="D200" i="3"/>
  <c r="D162" i="3"/>
  <c r="D186" i="3"/>
  <c r="D168" i="3"/>
  <c r="D8" i="3"/>
  <c r="D16" i="3"/>
  <c r="D24" i="3"/>
  <c r="D32" i="3"/>
  <c r="P77" i="3"/>
  <c r="D77" i="3"/>
  <c r="P125" i="3"/>
  <c r="D125" i="3"/>
  <c r="D182" i="3"/>
  <c r="P35" i="3"/>
  <c r="D35" i="3"/>
  <c r="P83" i="3"/>
  <c r="D83" i="3"/>
  <c r="P131" i="3"/>
  <c r="D131" i="3"/>
  <c r="P167" i="3"/>
  <c r="D167" i="3"/>
  <c r="D13" i="3"/>
  <c r="D21" i="3"/>
  <c r="P29" i="3"/>
  <c r="D29" i="3"/>
  <c r="P41" i="3"/>
  <c r="D41" i="3"/>
  <c r="P89" i="3"/>
  <c r="D89" i="3"/>
  <c r="P137" i="3"/>
  <c r="D137" i="3"/>
  <c r="D172" i="3"/>
  <c r="P47" i="3"/>
  <c r="D47" i="3"/>
  <c r="P95" i="3"/>
  <c r="D95" i="3"/>
  <c r="P143" i="3"/>
  <c r="D143" i="3"/>
  <c r="D196" i="3"/>
  <c r="O161" i="3"/>
  <c r="O65" i="3"/>
  <c r="D183" i="3"/>
  <c r="O119" i="3"/>
  <c r="D55" i="3"/>
  <c r="O173" i="3"/>
  <c r="O77" i="3"/>
  <c r="D123" i="3"/>
  <c r="D91" i="3"/>
  <c r="O17" i="3"/>
  <c r="P179" i="3"/>
  <c r="D179" i="3"/>
  <c r="D176" i="3"/>
  <c r="D187" i="3"/>
  <c r="P173" i="3"/>
  <c r="D173" i="3"/>
  <c r="D194" i="3"/>
  <c r="D10" i="3"/>
  <c r="D18" i="3"/>
  <c r="D26" i="3"/>
  <c r="D34" i="3"/>
  <c r="D50" i="3"/>
  <c r="D66" i="3"/>
  <c r="D82" i="3"/>
  <c r="D98" i="3"/>
  <c r="D114" i="3"/>
  <c r="D130" i="3"/>
  <c r="D146" i="3"/>
  <c r="D40" i="3"/>
  <c r="D56" i="3"/>
  <c r="D72" i="3"/>
  <c r="D88" i="3"/>
  <c r="D104" i="3"/>
  <c r="D120" i="3"/>
  <c r="D136" i="3"/>
  <c r="D152" i="3"/>
  <c r="D7" i="3"/>
  <c r="D15" i="3"/>
  <c r="P23" i="3"/>
  <c r="D23" i="3"/>
  <c r="D31" i="3"/>
  <c r="D46" i="3"/>
  <c r="D62" i="3"/>
  <c r="D78" i="3"/>
  <c r="D94" i="3"/>
  <c r="D110" i="3"/>
  <c r="D126" i="3"/>
  <c r="D142" i="3"/>
  <c r="D158" i="3"/>
  <c r="D180" i="3"/>
  <c r="D36" i="3"/>
  <c r="D52" i="3"/>
  <c r="D68" i="3"/>
  <c r="D84" i="3"/>
  <c r="D100" i="3"/>
  <c r="D116" i="3"/>
  <c r="D132" i="3"/>
  <c r="D148" i="3"/>
  <c r="D202" i="3"/>
  <c r="P71" i="3"/>
  <c r="D71" i="3"/>
  <c r="P119" i="3"/>
  <c r="D119" i="3"/>
  <c r="D20" i="3"/>
  <c r="P149" i="3"/>
  <c r="D149" i="3"/>
  <c r="P107" i="3"/>
  <c r="D107" i="3"/>
  <c r="P185" i="3"/>
  <c r="D185" i="3"/>
  <c r="O113" i="3"/>
  <c r="D39" i="3"/>
  <c r="O125" i="3"/>
  <c r="O107" i="3"/>
  <c r="D43" i="3"/>
  <c r="O5" i="3"/>
  <c r="G3" i="3"/>
  <c r="G4" i="3"/>
  <c r="D204" i="3"/>
  <c r="D178" i="3"/>
  <c r="D197" i="3"/>
  <c r="P197" i="3"/>
  <c r="D184" i="3"/>
  <c r="D6" i="3"/>
  <c r="D14" i="3"/>
  <c r="D22" i="3"/>
  <c r="D30" i="3"/>
  <c r="D42" i="3"/>
  <c r="D74" i="3"/>
  <c r="D106" i="3"/>
  <c r="D138" i="3"/>
  <c r="D174" i="3"/>
  <c r="P5" i="3"/>
  <c r="D5" i="3"/>
  <c r="H4" i="3"/>
  <c r="U5" i="3" s="1"/>
  <c r="H3" i="3"/>
  <c r="D48" i="3"/>
  <c r="D64" i="3"/>
  <c r="D80" i="3"/>
  <c r="D96" i="3"/>
  <c r="D112" i="3"/>
  <c r="D128" i="3"/>
  <c r="D144" i="3"/>
  <c r="D160" i="3"/>
  <c r="D188" i="3"/>
  <c r="P11" i="3"/>
  <c r="D11" i="3"/>
  <c r="D19" i="3"/>
  <c r="D27" i="3"/>
  <c r="D38" i="3"/>
  <c r="D54" i="3"/>
  <c r="D70" i="3"/>
  <c r="D86" i="3"/>
  <c r="D102" i="3"/>
  <c r="D118" i="3"/>
  <c r="D134" i="3"/>
  <c r="D150" i="3"/>
  <c r="D164" i="3"/>
  <c r="D190" i="3"/>
  <c r="D44" i="3"/>
  <c r="D60" i="3"/>
  <c r="D76" i="3"/>
  <c r="D92" i="3"/>
  <c r="D108" i="3"/>
  <c r="D124" i="3"/>
  <c r="D140" i="3"/>
  <c r="D156" i="3"/>
  <c r="P191" i="3"/>
  <c r="D191" i="3"/>
  <c r="AF10" i="3"/>
  <c r="AF11" i="3"/>
  <c r="Q8" i="4" l="1"/>
  <c r="P8" i="4"/>
  <c r="T8" i="4"/>
  <c r="U8" i="4"/>
  <c r="R8" i="4"/>
  <c r="U12" i="4"/>
  <c r="U11" i="4" s="1"/>
  <c r="U14" i="4" s="1"/>
  <c r="R12" i="4"/>
  <c r="T12" i="4"/>
  <c r="T11" i="4" s="1"/>
  <c r="T14" i="4" s="1"/>
  <c r="O12" i="4"/>
  <c r="S8" i="4"/>
  <c r="V14" i="4"/>
  <c r="V8" i="4"/>
  <c r="Q14" i="4"/>
  <c r="P14" i="4"/>
  <c r="S12" i="4"/>
  <c r="Q143" i="3"/>
  <c r="Q47" i="3"/>
  <c r="Q101" i="3"/>
  <c r="Q185" i="3"/>
  <c r="Q11" i="3"/>
  <c r="Q197" i="3"/>
  <c r="Q83" i="3"/>
  <c r="Q113" i="3"/>
  <c r="Q125" i="3"/>
  <c r="Q23" i="3"/>
  <c r="Q179" i="3"/>
  <c r="Q29" i="3"/>
  <c r="Q89" i="3"/>
  <c r="Q155" i="3"/>
  <c r="Q77" i="3"/>
  <c r="Q53" i="3"/>
  <c r="Q173" i="3"/>
  <c r="Q107" i="3"/>
  <c r="I3" i="3"/>
  <c r="I4" i="3"/>
  <c r="Q5" i="3"/>
  <c r="U4" i="3"/>
  <c r="U3" i="3"/>
  <c r="Q119" i="3"/>
  <c r="Q149" i="3"/>
  <c r="Q41" i="3"/>
  <c r="Q65" i="3"/>
  <c r="T3" i="3"/>
  <c r="T4" i="3"/>
  <c r="Q137" i="3"/>
  <c r="Q35" i="3"/>
  <c r="Q95" i="3"/>
  <c r="Q71" i="3"/>
  <c r="Q17" i="3"/>
  <c r="T5" i="3"/>
  <c r="I5" i="3"/>
  <c r="Q131" i="3"/>
  <c r="Q191" i="3"/>
  <c r="Q167" i="3"/>
  <c r="Q161" i="3"/>
  <c r="R11" i="4" l="1"/>
  <c r="R14" i="4" s="1"/>
  <c r="S11" i="4"/>
  <c r="S14" i="4" s="1"/>
  <c r="V6" i="3"/>
  <c r="V3" i="3"/>
  <c r="V4" i="3"/>
</calcChain>
</file>

<file path=xl/sharedStrings.xml><?xml version="1.0" encoding="utf-8"?>
<sst xmlns="http://schemas.openxmlformats.org/spreadsheetml/2006/main" count="119" uniqueCount="52">
  <si>
    <t>In piedi</t>
  </si>
  <si>
    <t>Sdraiato</t>
  </si>
  <si>
    <t>Media</t>
  </si>
  <si>
    <t>dev.st</t>
  </si>
  <si>
    <t>err. Media</t>
  </si>
  <si>
    <t>s</t>
  </si>
  <si>
    <t>Risultato</t>
  </si>
  <si>
    <t>diff.</t>
  </si>
  <si>
    <t>Alessia</t>
  </si>
  <si>
    <t>B</t>
  </si>
  <si>
    <t>C</t>
  </si>
  <si>
    <t>D</t>
  </si>
  <si>
    <t>E</t>
  </si>
  <si>
    <t>F</t>
  </si>
  <si>
    <t>min</t>
  </si>
  <si>
    <t>Max</t>
  </si>
  <si>
    <t>Semidispersione</t>
  </si>
  <si>
    <t>cm</t>
  </si>
  <si>
    <t>media</t>
  </si>
  <si>
    <t>A</t>
  </si>
  <si>
    <t>B-A</t>
  </si>
  <si>
    <t>L-H</t>
  </si>
  <si>
    <t>&lt;H&gt;</t>
  </si>
  <si>
    <t>&lt;L&gt;</t>
  </si>
  <si>
    <t>&lt;L&gt;-&lt;H&gt;</t>
  </si>
  <si>
    <t>H[cm]</t>
  </si>
  <si>
    <t>L[cm]</t>
  </si>
  <si>
    <t>riga iniziale</t>
  </si>
  <si>
    <t>riga finale</t>
  </si>
  <si>
    <t>n. dati</t>
  </si>
  <si>
    <r>
      <t>(</t>
    </r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H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+</t>
    </r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1/2</t>
    </r>
    <r>
      <rPr>
        <sz val="11"/>
        <color theme="1"/>
        <rFont val="Calibri"/>
        <family val="2"/>
        <scheme val="minor"/>
      </rPr>
      <t xml:space="preserve"> =</t>
    </r>
  </si>
  <si>
    <t>D=L-H[cm]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</si>
  <si>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/n</t>
    </r>
    <r>
      <rPr>
        <vertAlign val="superscript"/>
        <sz val="11"/>
        <color theme="1"/>
        <rFont val="Calibri"/>
        <family val="2"/>
        <scheme val="minor"/>
      </rPr>
      <t>1/2</t>
    </r>
  </si>
  <si>
    <t>Differenza</t>
  </si>
  <si>
    <t>H [cm]</t>
  </si>
  <si>
    <t>L [cm]</t>
  </si>
  <si>
    <t>D=L-H</t>
  </si>
  <si>
    <t>somma</t>
  </si>
  <si>
    <t>A+B</t>
  </si>
  <si>
    <t>A-B</t>
  </si>
  <si>
    <t>Prodotto</t>
  </si>
  <si>
    <t>A*B</t>
  </si>
  <si>
    <t>Rapporto</t>
  </si>
  <si>
    <t>A/B</t>
  </si>
  <si>
    <t>Potenza</t>
  </si>
  <si>
    <t>Radice</t>
  </si>
  <si>
    <t>c*A</t>
  </si>
  <si>
    <t>A^n</t>
  </si>
  <si>
    <t>N.dati</t>
  </si>
  <si>
    <t>dev.st/med</t>
  </si>
  <si>
    <t>statistiche</t>
  </si>
  <si>
    <t>sommaR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</si>
</sst>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8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CEBFA"/>
        <bgColor indexed="64"/>
      </patternFill>
    </fill>
  </fills>
  <borders count="2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FFFF"/>
      </left>
      <right style="medium">
        <color indexed="64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indexed="64"/>
      </bottom>
      <diagonal/>
    </border>
    <border>
      <left style="medium">
        <color rgb="FFFFFFFF"/>
      </left>
      <right style="medium">
        <color indexed="64"/>
      </right>
      <top style="thick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thick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readingOrder="1"/>
    </xf>
    <xf numFmtId="2" fontId="0" fillId="0" borderId="0" xfId="0" applyNumberFormat="1" applyAlignment="1">
      <alignment horizontal="right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7" xfId="0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right"/>
    </xf>
    <xf numFmtId="2" fontId="0" fillId="12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2" fontId="0" fillId="9" borderId="0" xfId="0" applyNumberFormat="1" applyFill="1" applyAlignment="1">
      <alignment horizontal="center"/>
    </xf>
    <xf numFmtId="164" fontId="0" fillId="14" borderId="0" xfId="0" applyNumberFormat="1" applyFill="1" applyAlignment="1">
      <alignment horizontal="center"/>
    </xf>
    <xf numFmtId="2" fontId="0" fillId="14" borderId="0" xfId="0" applyNumberFormat="1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15" borderId="0" xfId="0" applyFill="1" applyAlignment="1">
      <alignment horizontal="center"/>
    </xf>
    <xf numFmtId="164" fontId="0" fillId="15" borderId="0" xfId="0" applyNumberFormat="1" applyFill="1" applyAlignment="1">
      <alignment horizontal="center"/>
    </xf>
    <xf numFmtId="2" fontId="0" fillId="15" borderId="0" xfId="0" applyNumberFormat="1" applyFill="1" applyAlignment="1">
      <alignment horizontal="center"/>
    </xf>
    <xf numFmtId="165" fontId="0" fillId="15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right" vertical="center" wrapText="1" readingOrder="1"/>
    </xf>
    <xf numFmtId="0" fontId="2" fillId="10" borderId="2" xfId="0" applyFont="1" applyFill="1" applyBorder="1" applyAlignment="1">
      <alignment horizontal="right" vertical="center" wrapText="1" readingOrder="1"/>
    </xf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right" vertical="center" wrapText="1" readingOrder="1"/>
    </xf>
    <xf numFmtId="0" fontId="2" fillId="10" borderId="15" xfId="0" applyFont="1" applyFill="1" applyBorder="1" applyAlignment="1">
      <alignment horizontal="right" vertical="center" wrapText="1" readingOrder="1"/>
    </xf>
    <xf numFmtId="0" fontId="2" fillId="4" borderId="17" xfId="0" applyFont="1" applyFill="1" applyBorder="1" applyAlignment="1">
      <alignment horizontal="right" vertical="center" wrapText="1" readingOrder="1"/>
    </xf>
    <xf numFmtId="0" fontId="2" fillId="4" borderId="18" xfId="0" applyFont="1" applyFill="1" applyBorder="1" applyAlignment="1">
      <alignment horizontal="right" vertical="center" wrapText="1" readingOrder="1"/>
    </xf>
    <xf numFmtId="0" fontId="0" fillId="13" borderId="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4" borderId="19" xfId="0" applyFont="1" applyFill="1" applyBorder="1" applyAlignment="1">
      <alignment horizontal="right" vertical="center" wrapText="1" readingOrder="1"/>
    </xf>
    <xf numFmtId="0" fontId="2" fillId="10" borderId="20" xfId="0" applyFont="1" applyFill="1" applyBorder="1" applyAlignment="1">
      <alignment horizontal="right" vertical="center" wrapText="1" readingOrder="1"/>
    </xf>
    <xf numFmtId="0" fontId="2" fillId="4" borderId="21" xfId="0" applyFont="1" applyFill="1" applyBorder="1" applyAlignment="1">
      <alignment horizontal="right" vertical="center" wrapText="1" readingOrder="1"/>
    </xf>
    <xf numFmtId="2" fontId="0" fillId="4" borderId="9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2" fontId="0" fillId="4" borderId="16" xfId="0" applyNumberFormat="1" applyFill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2" fontId="0" fillId="16" borderId="23" xfId="0" applyNumberFormat="1" applyFill="1" applyBorder="1" applyAlignment="1">
      <alignment horizontal="center"/>
    </xf>
    <xf numFmtId="2" fontId="0" fillId="16" borderId="24" xfId="0" applyNumberFormat="1" applyFill="1" applyBorder="1" applyAlignment="1">
      <alignment horizontal="center"/>
    </xf>
    <xf numFmtId="2" fontId="0" fillId="16" borderId="25" xfId="0" applyNumberFormat="1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2" fontId="0" fillId="15" borderId="24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0" fillId="16" borderId="23" xfId="0" applyNumberFormat="1" applyFill="1" applyBorder="1" applyAlignment="1">
      <alignment horizontal="center"/>
    </xf>
    <xf numFmtId="166" fontId="0" fillId="16" borderId="24" xfId="0" applyNumberFormat="1" applyFill="1" applyBorder="1" applyAlignment="1">
      <alignment horizontal="center"/>
    </xf>
    <xf numFmtId="166" fontId="0" fillId="16" borderId="25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5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ACEBFA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Distribuzione dei dati Colonna B</a:t>
            </a:r>
            <a:br>
              <a:rPr lang="it-IT"/>
            </a:br>
            <a:endParaRPr lang="it-IT"/>
          </a:p>
        </c:rich>
      </c:tx>
      <c:layout>
        <c:manualLayout>
          <c:xMode val="edge"/>
          <c:yMode val="edge"/>
          <c:x val="0.26030567955759037"/>
          <c:y val="4.0332146340270568E-3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'2.simulazione Medie'!$B$5:$B$203</c:f>
              <c:numCache>
                <c:formatCode>0.0</c:formatCode>
                <c:ptCount val="199"/>
                <c:pt idx="0">
                  <c:v>168.78392102664802</c:v>
                </c:pt>
                <c:pt idx="1">
                  <c:v>164.7416771024819</c:v>
                </c:pt>
                <c:pt idx="2">
                  <c:v>165.1331799669492</c:v>
                </c:pt>
                <c:pt idx="3">
                  <c:v>165.35871346813454</c:v>
                </c:pt>
                <c:pt idx="4">
                  <c:v>165.1090579418312</c:v>
                </c:pt>
                <c:pt idx="5">
                  <c:v>164.90862081180444</c:v>
                </c:pt>
                <c:pt idx="6">
                  <c:v>165.7990996220226</c:v>
                </c:pt>
                <c:pt idx="7">
                  <c:v>165.71901138200877</c:v>
                </c:pt>
                <c:pt idx="8">
                  <c:v>167.2803962158099</c:v>
                </c:pt>
                <c:pt idx="9">
                  <c:v>165.94952491204867</c:v>
                </c:pt>
                <c:pt idx="10">
                  <c:v>165.34010871937573</c:v>
                </c:pt>
                <c:pt idx="11">
                  <c:v>166.23946175461685</c:v>
                </c:pt>
                <c:pt idx="12">
                  <c:v>165.99088639286634</c:v>
                </c:pt>
                <c:pt idx="13">
                  <c:v>165.67638806188111</c:v>
                </c:pt>
                <c:pt idx="14">
                  <c:v>165.69838498157719</c:v>
                </c:pt>
                <c:pt idx="15">
                  <c:v>165.24897404094702</c:v>
                </c:pt>
                <c:pt idx="16">
                  <c:v>165.75218259335495</c:v>
                </c:pt>
                <c:pt idx="17">
                  <c:v>165.19596973074869</c:v>
                </c:pt>
                <c:pt idx="18">
                  <c:v>165.46106490664238</c:v>
                </c:pt>
                <c:pt idx="19">
                  <c:v>166.12937304786797</c:v>
                </c:pt>
                <c:pt idx="20">
                  <c:v>166.05456348283494</c:v>
                </c:pt>
                <c:pt idx="21">
                  <c:v>165.6435483741796</c:v>
                </c:pt>
                <c:pt idx="22">
                  <c:v>166.06224619265856</c:v>
                </c:pt>
                <c:pt idx="23">
                  <c:v>165.06320490215762</c:v>
                </c:pt>
                <c:pt idx="24">
                  <c:v>166.45323081534656</c:v>
                </c:pt>
                <c:pt idx="25">
                  <c:v>166.88416972467002</c:v>
                </c:pt>
                <c:pt idx="26">
                  <c:v>166.22637245349156</c:v>
                </c:pt>
                <c:pt idx="27">
                  <c:v>165.14398150562354</c:v>
                </c:pt>
                <c:pt idx="28">
                  <c:v>165.52954961957374</c:v>
                </c:pt>
                <c:pt idx="29">
                  <c:v>163.43646252238068</c:v>
                </c:pt>
                <c:pt idx="30">
                  <c:v>163.75911423477217</c:v>
                </c:pt>
                <c:pt idx="31">
                  <c:v>165.94749423648585</c:v>
                </c:pt>
                <c:pt idx="32">
                  <c:v>165.71567239721367</c:v>
                </c:pt>
                <c:pt idx="33">
                  <c:v>166.57556233402391</c:v>
                </c:pt>
                <c:pt idx="34">
                  <c:v>166.59964337578074</c:v>
                </c:pt>
                <c:pt idx="35">
                  <c:v>165.2187696422568</c:v>
                </c:pt>
                <c:pt idx="36">
                  <c:v>167.69314254120462</c:v>
                </c:pt>
                <c:pt idx="37">
                  <c:v>165.63518136626246</c:v>
                </c:pt>
                <c:pt idx="38">
                  <c:v>164.917335010915</c:v>
                </c:pt>
                <c:pt idx="39">
                  <c:v>165.42012024792339</c:v>
                </c:pt>
                <c:pt idx="40">
                  <c:v>165.77274149098986</c:v>
                </c:pt>
                <c:pt idx="41">
                  <c:v>165.7432419257706</c:v>
                </c:pt>
                <c:pt idx="42">
                  <c:v>164.54281297369289</c:v>
                </c:pt>
                <c:pt idx="43">
                  <c:v>165.73881318659156</c:v>
                </c:pt>
                <c:pt idx="44">
                  <c:v>164.35127768276507</c:v>
                </c:pt>
                <c:pt idx="45">
                  <c:v>167.24728099428879</c:v>
                </c:pt>
                <c:pt idx="46">
                  <c:v>166.37478295154511</c:v>
                </c:pt>
                <c:pt idx="47">
                  <c:v>164.44870581894455</c:v>
                </c:pt>
                <c:pt idx="48">
                  <c:v>166.99967665673606</c:v>
                </c:pt>
                <c:pt idx="49">
                  <c:v>166.73130851669225</c:v>
                </c:pt>
                <c:pt idx="50">
                  <c:v>165.59789480163391</c:v>
                </c:pt>
                <c:pt idx="51">
                  <c:v>165.81131212925345</c:v>
                </c:pt>
                <c:pt idx="52">
                  <c:v>165.85508227348845</c:v>
                </c:pt>
                <c:pt idx="53">
                  <c:v>166.81639286342502</c:v>
                </c:pt>
                <c:pt idx="54">
                  <c:v>164.90966283555966</c:v>
                </c:pt>
                <c:pt idx="55">
                  <c:v>164.31966148225203</c:v>
                </c:pt>
                <c:pt idx="56">
                  <c:v>166.79030939120429</c:v>
                </c:pt>
                <c:pt idx="57">
                  <c:v>165.65418581182391</c:v>
                </c:pt>
                <c:pt idx="58">
                  <c:v>165.65721966997916</c:v>
                </c:pt>
                <c:pt idx="59">
                  <c:v>165.24242691957679</c:v>
                </c:pt>
                <c:pt idx="60">
                  <c:v>167.07852915024745</c:v>
                </c:pt>
                <c:pt idx="61">
                  <c:v>164.70483033228254</c:v>
                </c:pt>
                <c:pt idx="62">
                  <c:v>167.42516890768007</c:v>
                </c:pt>
                <c:pt idx="63">
                  <c:v>165.98996489004253</c:v>
                </c:pt>
                <c:pt idx="64">
                  <c:v>164.21835956038944</c:v>
                </c:pt>
                <c:pt idx="65">
                  <c:v>166.55807830417038</c:v>
                </c:pt>
                <c:pt idx="66">
                  <c:v>166.14889525075378</c:v>
                </c:pt>
                <c:pt idx="67">
                  <c:v>166.21601771009765</c:v>
                </c:pt>
                <c:pt idx="68">
                  <c:v>164.8040647516606</c:v>
                </c:pt>
                <c:pt idx="69">
                  <c:v>166.31997662606707</c:v>
                </c:pt>
                <c:pt idx="70">
                  <c:v>165.29454619313606</c:v>
                </c:pt>
                <c:pt idx="71">
                  <c:v>165.34532232223677</c:v>
                </c:pt>
                <c:pt idx="72">
                  <c:v>165.1714590920632</c:v>
                </c:pt>
                <c:pt idx="73">
                  <c:v>165.44438948411465</c:v>
                </c:pt>
                <c:pt idx="74">
                  <c:v>164.35696893083468</c:v>
                </c:pt>
                <c:pt idx="75">
                  <c:v>166.15326028488292</c:v>
                </c:pt>
                <c:pt idx="76">
                  <c:v>165.56210965098794</c:v>
                </c:pt>
                <c:pt idx="77">
                  <c:v>167.25776377486071</c:v>
                </c:pt>
                <c:pt idx="78">
                  <c:v>165.14226452764225</c:v>
                </c:pt>
                <c:pt idx="79">
                  <c:v>165.99370987796053</c:v>
                </c:pt>
                <c:pt idx="80">
                  <c:v>166.0518460342505</c:v>
                </c:pt>
                <c:pt idx="81">
                  <c:v>165.59893152479194</c:v>
                </c:pt>
                <c:pt idx="82">
                  <c:v>165.14300192986201</c:v>
                </c:pt>
                <c:pt idx="83">
                  <c:v>166.94002570523605</c:v>
                </c:pt>
                <c:pt idx="84">
                  <c:v>165.9085220384209</c:v>
                </c:pt>
                <c:pt idx="85">
                  <c:v>165.65035290126477</c:v>
                </c:pt>
                <c:pt idx="86">
                  <c:v>166.16097203394182</c:v>
                </c:pt>
                <c:pt idx="87">
                  <c:v>165.23501937031753</c:v>
                </c:pt>
                <c:pt idx="88">
                  <c:v>165.19665888558404</c:v>
                </c:pt>
                <c:pt idx="89">
                  <c:v>164.50761053812172</c:v>
                </c:pt>
                <c:pt idx="90">
                  <c:v>165.94652698097315</c:v>
                </c:pt>
                <c:pt idx="91">
                  <c:v>165.10950898019289</c:v>
                </c:pt>
                <c:pt idx="92">
                  <c:v>164.68639858138539</c:v>
                </c:pt>
                <c:pt idx="93">
                  <c:v>164.9447411776344</c:v>
                </c:pt>
                <c:pt idx="94">
                  <c:v>166.84236753801395</c:v>
                </c:pt>
                <c:pt idx="95">
                  <c:v>166.05371611672629</c:v>
                </c:pt>
                <c:pt idx="96">
                  <c:v>166.57336022381841</c:v>
                </c:pt>
                <c:pt idx="97">
                  <c:v>165.90243851267601</c:v>
                </c:pt>
                <c:pt idx="98">
                  <c:v>166.53487803025172</c:v>
                </c:pt>
                <c:pt idx="99">
                  <c:v>164.00269193939434</c:v>
                </c:pt>
                <c:pt idx="100">
                  <c:v>167.1610625091555</c:v>
                </c:pt>
                <c:pt idx="101">
                  <c:v>166.14067003193094</c:v>
                </c:pt>
                <c:pt idx="102">
                  <c:v>165.66749564093547</c:v>
                </c:pt>
                <c:pt idx="103">
                  <c:v>166.50214104413919</c:v>
                </c:pt>
                <c:pt idx="104">
                  <c:v>165.69070042330182</c:v>
                </c:pt>
                <c:pt idx="105">
                  <c:v>165.54472576992671</c:v>
                </c:pt>
                <c:pt idx="106">
                  <c:v>165.79759675168694</c:v>
                </c:pt>
                <c:pt idx="107">
                  <c:v>166.82249806943315</c:v>
                </c:pt>
                <c:pt idx="108">
                  <c:v>165.76442639426114</c:v>
                </c:pt>
                <c:pt idx="109">
                  <c:v>165.51552233749655</c:v>
                </c:pt>
                <c:pt idx="110">
                  <c:v>167.32280587765553</c:v>
                </c:pt>
                <c:pt idx="111">
                  <c:v>165.77533051291331</c:v>
                </c:pt>
                <c:pt idx="112">
                  <c:v>166.97522183890075</c:v>
                </c:pt>
                <c:pt idx="113">
                  <c:v>167.24487542037929</c:v>
                </c:pt>
                <c:pt idx="114">
                  <c:v>166.15954308456693</c:v>
                </c:pt>
                <c:pt idx="115">
                  <c:v>165.53350031952345</c:v>
                </c:pt>
                <c:pt idx="116">
                  <c:v>164.98201586908382</c:v>
                </c:pt>
                <c:pt idx="117">
                  <c:v>166.30474321440158</c:v>
                </c:pt>
                <c:pt idx="118">
                  <c:v>165.07810689199243</c:v>
                </c:pt>
                <c:pt idx="119">
                  <c:v>164.55412699822239</c:v>
                </c:pt>
                <c:pt idx="120">
                  <c:v>166.76636422496986</c:v>
                </c:pt>
                <c:pt idx="121">
                  <c:v>166.84648677251005</c:v>
                </c:pt>
                <c:pt idx="122">
                  <c:v>165.22523662169462</c:v>
                </c:pt>
                <c:pt idx="123">
                  <c:v>163.9719531715717</c:v>
                </c:pt>
                <c:pt idx="124">
                  <c:v>163.72255440642357</c:v>
                </c:pt>
                <c:pt idx="125">
                  <c:v>167.0965508362786</c:v>
                </c:pt>
                <c:pt idx="126">
                  <c:v>166.10553912534894</c:v>
                </c:pt>
                <c:pt idx="127">
                  <c:v>165.74052514043666</c:v>
                </c:pt>
                <c:pt idx="128">
                  <c:v>164.99665668553021</c:v>
                </c:pt>
                <c:pt idx="129">
                  <c:v>167.87543894605577</c:v>
                </c:pt>
                <c:pt idx="130">
                  <c:v>165.35224769500934</c:v>
                </c:pt>
                <c:pt idx="131">
                  <c:v>165.49079188715626</c:v>
                </c:pt>
                <c:pt idx="132">
                  <c:v>165.32784177394399</c:v>
                </c:pt>
                <c:pt idx="133">
                  <c:v>164.09954621320605</c:v>
                </c:pt>
                <c:pt idx="134">
                  <c:v>165.78044245897877</c:v>
                </c:pt>
                <c:pt idx="135">
                  <c:v>164.97349088744309</c:v>
                </c:pt>
                <c:pt idx="136">
                  <c:v>163.89866754337172</c:v>
                </c:pt>
                <c:pt idx="137">
                  <c:v>166.74571908557962</c:v>
                </c:pt>
                <c:pt idx="138">
                  <c:v>164.75308075228168</c:v>
                </c:pt>
                <c:pt idx="139">
                  <c:v>165.19708260465362</c:v>
                </c:pt>
                <c:pt idx="140">
                  <c:v>166.16083864101478</c:v>
                </c:pt>
                <c:pt idx="141">
                  <c:v>166.75301823400315</c:v>
                </c:pt>
                <c:pt idx="142">
                  <c:v>165.84358709700408</c:v>
                </c:pt>
                <c:pt idx="143">
                  <c:v>165.03076337118114</c:v>
                </c:pt>
                <c:pt idx="144">
                  <c:v>165.70541766612013</c:v>
                </c:pt>
                <c:pt idx="145">
                  <c:v>164.81407811419632</c:v>
                </c:pt>
                <c:pt idx="146">
                  <c:v>166.63009945308849</c:v>
                </c:pt>
                <c:pt idx="147">
                  <c:v>166.16909699842503</c:v>
                </c:pt>
                <c:pt idx="148">
                  <c:v>167.77456209180431</c:v>
                </c:pt>
                <c:pt idx="149">
                  <c:v>164.88022654854245</c:v>
                </c:pt>
                <c:pt idx="150">
                  <c:v>164.26953094569737</c:v>
                </c:pt>
                <c:pt idx="151">
                  <c:v>166.22659368122336</c:v>
                </c:pt>
                <c:pt idx="152">
                  <c:v>164.92148987505462</c:v>
                </c:pt>
                <c:pt idx="153">
                  <c:v>164.95184391211612</c:v>
                </c:pt>
                <c:pt idx="154">
                  <c:v>167.1003166807985</c:v>
                </c:pt>
                <c:pt idx="155">
                  <c:v>166.19835478285523</c:v>
                </c:pt>
                <c:pt idx="156">
                  <c:v>168.16517745553244</c:v>
                </c:pt>
                <c:pt idx="157">
                  <c:v>165.33318899979128</c:v>
                </c:pt>
                <c:pt idx="158">
                  <c:v>164.83618630547224</c:v>
                </c:pt>
                <c:pt idx="159">
                  <c:v>165.51034962081857</c:v>
                </c:pt>
                <c:pt idx="160">
                  <c:v>166.437918780319</c:v>
                </c:pt>
                <c:pt idx="161">
                  <c:v>166.57501112259382</c:v>
                </c:pt>
                <c:pt idx="162">
                  <c:v>166.24986093413472</c:v>
                </c:pt>
                <c:pt idx="163">
                  <c:v>165.94533666234125</c:v>
                </c:pt>
                <c:pt idx="164">
                  <c:v>166.49064910177356</c:v>
                </c:pt>
                <c:pt idx="165">
                  <c:v>165.68148758164978</c:v>
                </c:pt>
                <c:pt idx="166">
                  <c:v>162.69682756949956</c:v>
                </c:pt>
                <c:pt idx="167">
                  <c:v>164.66894267796783</c:v>
                </c:pt>
                <c:pt idx="168">
                  <c:v>165.8220182331566</c:v>
                </c:pt>
                <c:pt idx="169">
                  <c:v>165.18023891759807</c:v>
                </c:pt>
                <c:pt idx="170">
                  <c:v>166.64204786309458</c:v>
                </c:pt>
                <c:pt idx="171">
                  <c:v>165.92158363945998</c:v>
                </c:pt>
                <c:pt idx="172">
                  <c:v>166.0143386661637</c:v>
                </c:pt>
                <c:pt idx="173">
                  <c:v>165.49801336630483</c:v>
                </c:pt>
                <c:pt idx="174">
                  <c:v>164.5869939393958</c:v>
                </c:pt>
                <c:pt idx="175">
                  <c:v>166.04603348295302</c:v>
                </c:pt>
                <c:pt idx="176">
                  <c:v>166.08945617575344</c:v>
                </c:pt>
                <c:pt idx="177">
                  <c:v>165.20251279946501</c:v>
                </c:pt>
                <c:pt idx="178">
                  <c:v>164.7276090741282</c:v>
                </c:pt>
                <c:pt idx="179">
                  <c:v>166.25232810230213</c:v>
                </c:pt>
                <c:pt idx="180">
                  <c:v>164.14409496320002</c:v>
                </c:pt>
                <c:pt idx="181">
                  <c:v>165.18198093683819</c:v>
                </c:pt>
                <c:pt idx="182">
                  <c:v>165.37348135354176</c:v>
                </c:pt>
                <c:pt idx="183">
                  <c:v>166.47519378309465</c:v>
                </c:pt>
                <c:pt idx="184">
                  <c:v>167.00324735549955</c:v>
                </c:pt>
                <c:pt idx="185">
                  <c:v>165.72070178890735</c:v>
                </c:pt>
                <c:pt idx="186">
                  <c:v>164.72189352758531</c:v>
                </c:pt>
                <c:pt idx="187">
                  <c:v>165.90200936280488</c:v>
                </c:pt>
                <c:pt idx="188">
                  <c:v>166.13990117136257</c:v>
                </c:pt>
                <c:pt idx="189">
                  <c:v>164.68988458111062</c:v>
                </c:pt>
                <c:pt idx="190">
                  <c:v>164.74947232020011</c:v>
                </c:pt>
                <c:pt idx="191">
                  <c:v>165.68421816095781</c:v>
                </c:pt>
                <c:pt idx="192">
                  <c:v>166.21501485602053</c:v>
                </c:pt>
                <c:pt idx="193">
                  <c:v>166.1143877902235</c:v>
                </c:pt>
                <c:pt idx="194">
                  <c:v>164.63920881633126</c:v>
                </c:pt>
                <c:pt idx="195">
                  <c:v>165.73222248188162</c:v>
                </c:pt>
                <c:pt idx="196">
                  <c:v>164.91223201238719</c:v>
                </c:pt>
                <c:pt idx="197">
                  <c:v>165.68403397559433</c:v>
                </c:pt>
                <c:pt idx="198">
                  <c:v>165.27194609571791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32192"/>
        <c:axId val="55232768"/>
      </c:scatterChart>
      <c:valAx>
        <c:axId val="55232192"/>
        <c:scaling>
          <c:orientation val="minMax"/>
          <c:max val="210"/>
          <c:min val="0"/>
        </c:scaling>
        <c:delete val="0"/>
        <c:axPos val="b"/>
        <c:majorTickMark val="none"/>
        <c:minorTickMark val="none"/>
        <c:tickLblPos val="none"/>
        <c:crossAx val="55232768"/>
        <c:crosses val="autoZero"/>
        <c:crossBetween val="midCat"/>
      </c:valAx>
      <c:valAx>
        <c:axId val="55232768"/>
        <c:scaling>
          <c:orientation val="minMax"/>
          <c:max val="171"/>
          <c:min val="16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</a:t>
                </a:r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552321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Distribuzione delle medie ogni 6 dati </a:t>
            </a:r>
            <a:r>
              <a:rPr lang="it-IT" baseline="0"/>
              <a:t> </a:t>
            </a:r>
            <a:br>
              <a:rPr lang="it-IT" baseline="0"/>
            </a:br>
            <a:r>
              <a:rPr lang="it-IT" baseline="0"/>
              <a:t>(colonna O)</a:t>
            </a:r>
            <a:endParaRPr lang="it-IT"/>
          </a:p>
        </c:rich>
      </c:tx>
      <c:layout>
        <c:manualLayout>
          <c:xMode val="edge"/>
          <c:yMode val="edge"/>
          <c:x val="0.17950200131584201"/>
          <c:y val="1.2925717527391705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'2.simulazione Medie'!$O$5:$O$203</c:f>
              <c:numCache>
                <c:formatCode>General</c:formatCode>
                <c:ptCount val="199"/>
                <c:pt idx="0" formatCode="0.00">
                  <c:v>165.67252838630822</c:v>
                </c:pt>
                <c:pt idx="6" formatCode="0.00">
                  <c:v>166.05460043431376</c:v>
                </c:pt>
                <c:pt idx="12" formatCode="0.00">
                  <c:v>165.59379763356256</c:v>
                </c:pt>
                <c:pt idx="18" formatCode="0.00">
                  <c:v>165.73566681772351</c:v>
                </c:pt>
                <c:pt idx="24" formatCode="0.00">
                  <c:v>165.61229444018102</c:v>
                </c:pt>
                <c:pt idx="30" formatCode="0.00">
                  <c:v>165.63604270342219</c:v>
                </c:pt>
                <c:pt idx="36" formatCode="0.00">
                  <c:v>165.86362709717767</c:v>
                </c:pt>
                <c:pt idx="42" formatCode="0.00">
                  <c:v>165.45061226797131</c:v>
                </c:pt>
                <c:pt idx="48" formatCode="0.00">
                  <c:v>166.30194454020486</c:v>
                </c:pt>
                <c:pt idx="54" formatCode="0.00">
                  <c:v>165.4289110183993</c:v>
                </c:pt>
                <c:pt idx="60" formatCode="0.00">
                  <c:v>165.99582185746874</c:v>
                </c:pt>
                <c:pt idx="66" formatCode="0.00">
                  <c:v>165.68813714232533</c:v>
                </c:pt>
                <c:pt idx="72" formatCode="0.00">
                  <c:v>165.65765853629068</c:v>
                </c:pt>
                <c:pt idx="78" formatCode="0.00">
                  <c:v>165.81162993329056</c:v>
                </c:pt>
                <c:pt idx="84" formatCode="0.00">
                  <c:v>165.44318929460846</c:v>
                </c:pt>
                <c:pt idx="90" formatCode="0.00">
                  <c:v>165.59720989582101</c:v>
                </c:pt>
                <c:pt idx="96" formatCode="0.00">
                  <c:v>166.05251687453782</c:v>
                </c:pt>
                <c:pt idx="102" formatCode="0.00">
                  <c:v>166.00419294990388</c:v>
                </c:pt>
                <c:pt idx="108" formatCode="0.00">
                  <c:v>166.43303039693444</c:v>
                </c:pt>
                <c:pt idx="114" formatCode="0.00">
                  <c:v>165.43533939629845</c:v>
                </c:pt>
                <c:pt idx="120" formatCode="0.00">
                  <c:v>165.60485767224142</c:v>
                </c:pt>
                <c:pt idx="126" formatCode="0.00">
                  <c:v>165.92686657992286</c:v>
                </c:pt>
                <c:pt idx="132" formatCode="0.00">
                  <c:v>165.13761799375388</c:v>
                </c:pt>
                <c:pt idx="138" formatCode="0.00">
                  <c:v>165.62306178335641</c:v>
                </c:pt>
                <c:pt idx="144" formatCode="0.00">
                  <c:v>165.99558014536282</c:v>
                </c:pt>
                <c:pt idx="150" formatCode="0.00">
                  <c:v>165.61135497962422</c:v>
                </c:pt>
                <c:pt idx="156" formatCode="0.00">
                  <c:v>166.14297204742124</c:v>
                </c:pt>
                <c:pt idx="162" formatCode="0.00">
                  <c:v>165.28885075456111</c:v>
                </c:pt>
                <c:pt idx="168" formatCode="0.00">
                  <c:v>165.84637344762962</c:v>
                </c:pt>
                <c:pt idx="174" formatCode="0.00">
                  <c:v>165.48415559566627</c:v>
                </c:pt>
                <c:pt idx="180" formatCode="0.00">
                  <c:v>165.64978336351359</c:v>
                </c:pt>
                <c:pt idx="186" formatCode="0.00">
                  <c:v>165.31456318733689</c:v>
                </c:pt>
                <c:pt idx="192" formatCode="0.00">
                  <c:v>165.54951665540639</c:v>
                </c:pt>
                <c:pt idx="198" formatCode="0.00">
                  <c:v>165.64644099450666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34496"/>
        <c:axId val="55235072"/>
      </c:scatterChart>
      <c:valAx>
        <c:axId val="55234496"/>
        <c:scaling>
          <c:orientation val="minMax"/>
          <c:max val="210"/>
          <c:min val="0"/>
        </c:scaling>
        <c:delete val="0"/>
        <c:axPos val="b"/>
        <c:majorTickMark val="none"/>
        <c:minorTickMark val="none"/>
        <c:tickLblPos val="none"/>
        <c:crossAx val="55235072"/>
        <c:crosses val="autoZero"/>
        <c:crossBetween val="midCat"/>
      </c:valAx>
      <c:valAx>
        <c:axId val="55235072"/>
        <c:scaling>
          <c:orientation val="minMax"/>
          <c:max val="171"/>
          <c:min val="16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Hm</a:t>
                </a:r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552344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Distribuzione dei dati Colonna D</a:t>
            </a:r>
          </a:p>
        </c:rich>
      </c:tx>
      <c:layout>
        <c:manualLayout>
          <c:xMode val="edge"/>
          <c:yMode val="edge"/>
          <c:x val="0.26030567955759037"/>
          <c:y val="4.0332146340270568E-3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'2.simulazione Medie'!$D$5:$D$203</c:f>
              <c:numCache>
                <c:formatCode>0.0</c:formatCode>
                <c:ptCount val="199"/>
                <c:pt idx="0">
                  <c:v>-2.8871400668927549</c:v>
                </c:pt>
                <c:pt idx="1">
                  <c:v>3.7026484101201618</c:v>
                </c:pt>
                <c:pt idx="2">
                  <c:v>3.6287373045055915</c:v>
                </c:pt>
                <c:pt idx="3">
                  <c:v>3.1478773487376941</c:v>
                </c:pt>
                <c:pt idx="4">
                  <c:v>2.7090756064628749</c:v>
                </c:pt>
                <c:pt idx="5">
                  <c:v>4.2890233258787589</c:v>
                </c:pt>
                <c:pt idx="6">
                  <c:v>1.3262182294664342</c:v>
                </c:pt>
                <c:pt idx="7">
                  <c:v>3.235919285063801</c:v>
                </c:pt>
                <c:pt idx="8">
                  <c:v>-0.7443829334995371</c:v>
                </c:pt>
                <c:pt idx="9">
                  <c:v>0.16942284430152199</c:v>
                </c:pt>
                <c:pt idx="10">
                  <c:v>4.0150811599763188</c:v>
                </c:pt>
                <c:pt idx="11">
                  <c:v>1.8882317783000531</c:v>
                </c:pt>
                <c:pt idx="12">
                  <c:v>1.3470413899114817</c:v>
                </c:pt>
                <c:pt idx="13">
                  <c:v>0.82906733804881583</c:v>
                </c:pt>
                <c:pt idx="14">
                  <c:v>3.6208145945955721</c:v>
                </c:pt>
                <c:pt idx="15">
                  <c:v>2.3187007321773478</c:v>
                </c:pt>
                <c:pt idx="16">
                  <c:v>2.2372549997210456</c:v>
                </c:pt>
                <c:pt idx="17">
                  <c:v>2.6232988191563891</c:v>
                </c:pt>
                <c:pt idx="18">
                  <c:v>1.4399375629073177</c:v>
                </c:pt>
                <c:pt idx="19">
                  <c:v>1.1980845174431352</c:v>
                </c:pt>
                <c:pt idx="20">
                  <c:v>0.67469441373447125</c:v>
                </c:pt>
                <c:pt idx="21">
                  <c:v>2.2398533344662326</c:v>
                </c:pt>
                <c:pt idx="22">
                  <c:v>0.90732597381349933</c:v>
                </c:pt>
                <c:pt idx="23">
                  <c:v>2.3957776422754762</c:v>
                </c:pt>
                <c:pt idx="24">
                  <c:v>1.3062013864924324</c:v>
                </c:pt>
                <c:pt idx="25">
                  <c:v>1.7030189759513803</c:v>
                </c:pt>
                <c:pt idx="26">
                  <c:v>0.64638959172026489</c:v>
                </c:pt>
                <c:pt idx="27">
                  <c:v>1.9151008213925707</c:v>
                </c:pt>
                <c:pt idx="28">
                  <c:v>1.5345139479661611</c:v>
                </c:pt>
                <c:pt idx="29">
                  <c:v>3.9268652537637081</c:v>
                </c:pt>
                <c:pt idx="30">
                  <c:v>5.9338745685616345</c:v>
                </c:pt>
                <c:pt idx="31">
                  <c:v>2.5101163706445107</c:v>
                </c:pt>
                <c:pt idx="32">
                  <c:v>2.7316324963525744</c:v>
                </c:pt>
                <c:pt idx="33">
                  <c:v>0.228795134454856</c:v>
                </c:pt>
                <c:pt idx="34">
                  <c:v>2.992370918903589</c:v>
                </c:pt>
                <c:pt idx="35">
                  <c:v>0.7932357517465789</c:v>
                </c:pt>
                <c:pt idx="36">
                  <c:v>-0.17326117828594079</c:v>
                </c:pt>
                <c:pt idx="37">
                  <c:v>1.4103507525173882</c:v>
                </c:pt>
                <c:pt idx="38">
                  <c:v>1.2743768435623792</c:v>
                </c:pt>
                <c:pt idx="39">
                  <c:v>2.086579963676968</c:v>
                </c:pt>
                <c:pt idx="40">
                  <c:v>2.4690610096062642</c:v>
                </c:pt>
                <c:pt idx="41">
                  <c:v>2.9780958153295671</c:v>
                </c:pt>
                <c:pt idx="42">
                  <c:v>1.62546161806128</c:v>
                </c:pt>
                <c:pt idx="43">
                  <c:v>2.5493201791533977</c:v>
                </c:pt>
                <c:pt idx="44">
                  <c:v>4.727489952425401</c:v>
                </c:pt>
                <c:pt idx="45">
                  <c:v>-5.0734298869826944E-2</c:v>
                </c:pt>
                <c:pt idx="46">
                  <c:v>3.251135172121792</c:v>
                </c:pt>
                <c:pt idx="47">
                  <c:v>3.0608856493538497</c:v>
                </c:pt>
                <c:pt idx="48">
                  <c:v>2.3780772201687626</c:v>
                </c:pt>
                <c:pt idx="49">
                  <c:v>0.55303265796840151</c:v>
                </c:pt>
                <c:pt idx="50">
                  <c:v>2.5057424909574877</c:v>
                </c:pt>
                <c:pt idx="51">
                  <c:v>4.4774069501739291</c:v>
                </c:pt>
                <c:pt idx="52">
                  <c:v>2.062702518638929</c:v>
                </c:pt>
                <c:pt idx="53">
                  <c:v>1.6565386750963853</c:v>
                </c:pt>
                <c:pt idx="54">
                  <c:v>2.9814444604064931</c:v>
                </c:pt>
                <c:pt idx="55">
                  <c:v>3.525517763259046</c:v>
                </c:pt>
                <c:pt idx="56">
                  <c:v>1.4939290882115301</c:v>
                </c:pt>
                <c:pt idx="57">
                  <c:v>2.51026598269695</c:v>
                </c:pt>
                <c:pt idx="58">
                  <c:v>1.0954684907540582</c:v>
                </c:pt>
                <c:pt idx="59">
                  <c:v>4.0196568477891503</c:v>
                </c:pt>
                <c:pt idx="60">
                  <c:v>-0.26044475735162109</c:v>
                </c:pt>
                <c:pt idx="61">
                  <c:v>3.201266062227802</c:v>
                </c:pt>
                <c:pt idx="62">
                  <c:v>-0.51749411576020066</c:v>
                </c:pt>
                <c:pt idx="63">
                  <c:v>2.1729348780560542</c:v>
                </c:pt>
                <c:pt idx="64">
                  <c:v>3.4435987601193006</c:v>
                </c:pt>
                <c:pt idx="65">
                  <c:v>0.22886925339381037</c:v>
                </c:pt>
                <c:pt idx="66">
                  <c:v>1.7154797191736293</c:v>
                </c:pt>
                <c:pt idx="67">
                  <c:v>6.4939742443925752E-4</c:v>
                </c:pt>
                <c:pt idx="68">
                  <c:v>3.9330776515459149</c:v>
                </c:pt>
                <c:pt idx="69">
                  <c:v>0.8065127441417701</c:v>
                </c:pt>
                <c:pt idx="70">
                  <c:v>2.9271356465514771</c:v>
                </c:pt>
                <c:pt idx="71">
                  <c:v>3.27887764551798</c:v>
                </c:pt>
                <c:pt idx="72">
                  <c:v>3.4034705342984637</c:v>
                </c:pt>
                <c:pt idx="73">
                  <c:v>3.6443138183495023</c:v>
                </c:pt>
                <c:pt idx="74">
                  <c:v>2.4211735211511325</c:v>
                </c:pt>
                <c:pt idx="75">
                  <c:v>0.41867688279134541</c:v>
                </c:pt>
                <c:pt idx="76">
                  <c:v>2.9293280672926585</c:v>
                </c:pt>
                <c:pt idx="77">
                  <c:v>2.3548494510034175</c:v>
                </c:pt>
                <c:pt idx="78">
                  <c:v>2.5341575146351829</c:v>
                </c:pt>
                <c:pt idx="79">
                  <c:v>1.6632277263450703</c:v>
                </c:pt>
                <c:pt idx="80">
                  <c:v>1.5007105017379274</c:v>
                </c:pt>
                <c:pt idx="81">
                  <c:v>3.6629473614158599</c:v>
                </c:pt>
                <c:pt idx="82">
                  <c:v>2.6651627136432978</c:v>
                </c:pt>
                <c:pt idx="83">
                  <c:v>-0.46676283221339077</c:v>
                </c:pt>
                <c:pt idx="84">
                  <c:v>2.7532312854285976</c:v>
                </c:pt>
                <c:pt idx="85">
                  <c:v>3.6642360431531813</c:v>
                </c:pt>
                <c:pt idx="86">
                  <c:v>1.674197281603</c:v>
                </c:pt>
                <c:pt idx="87">
                  <c:v>3.1353260430176988</c:v>
                </c:pt>
                <c:pt idx="88">
                  <c:v>2.759166999354477</c:v>
                </c:pt>
                <c:pt idx="89">
                  <c:v>0.89380223223918165</c:v>
                </c:pt>
                <c:pt idx="90">
                  <c:v>0.95465138883020018</c:v>
                </c:pt>
                <c:pt idx="91">
                  <c:v>3.8541416370833872</c:v>
                </c:pt>
                <c:pt idx="92">
                  <c:v>2.2131062482417008</c:v>
                </c:pt>
                <c:pt idx="93">
                  <c:v>3.5127430874717049</c:v>
                </c:pt>
                <c:pt idx="94">
                  <c:v>0.93892821254488013</c:v>
                </c:pt>
                <c:pt idx="95">
                  <c:v>2.0320595651466533</c:v>
                </c:pt>
                <c:pt idx="96">
                  <c:v>1.2859755898047922</c:v>
                </c:pt>
                <c:pt idx="97">
                  <c:v>2.9497655116620081</c:v>
                </c:pt>
                <c:pt idx="98">
                  <c:v>1.2432552070052623</c:v>
                </c:pt>
                <c:pt idx="99">
                  <c:v>5.3147550663263701</c:v>
                </c:pt>
                <c:pt idx="100">
                  <c:v>0.76360225997348152</c:v>
                </c:pt>
                <c:pt idx="101">
                  <c:v>0.59437791903829407</c:v>
                </c:pt>
                <c:pt idx="102">
                  <c:v>1.3279213076555436</c:v>
                </c:pt>
                <c:pt idx="103">
                  <c:v>-0.28179254345286608</c:v>
                </c:pt>
                <c:pt idx="104">
                  <c:v>0.21761860612639339</c:v>
                </c:pt>
                <c:pt idx="105">
                  <c:v>0.74853737760247441</c:v>
                </c:pt>
                <c:pt idx="106">
                  <c:v>2.222252490074311</c:v>
                </c:pt>
                <c:pt idx="107">
                  <c:v>1.4920030341982056</c:v>
                </c:pt>
                <c:pt idx="108">
                  <c:v>2.4965651625376211</c:v>
                </c:pt>
                <c:pt idx="109">
                  <c:v>2.5284814027278628</c:v>
                </c:pt>
                <c:pt idx="110">
                  <c:v>-7.128947512237005E-2</c:v>
                </c:pt>
                <c:pt idx="111">
                  <c:v>2.6092970755875342</c:v>
                </c:pt>
                <c:pt idx="112">
                  <c:v>2.6865205738748728</c:v>
                </c:pt>
                <c:pt idx="113">
                  <c:v>-0.36083669182445988</c:v>
                </c:pt>
                <c:pt idx="114">
                  <c:v>2.7115985294716722</c:v>
                </c:pt>
                <c:pt idx="115">
                  <c:v>2.0336896942320664</c:v>
                </c:pt>
                <c:pt idx="116">
                  <c:v>2.382171144430913</c:v>
                </c:pt>
                <c:pt idx="117">
                  <c:v>1.4104455289067062</c:v>
                </c:pt>
                <c:pt idx="118">
                  <c:v>3.1959879484848841</c:v>
                </c:pt>
                <c:pt idx="119">
                  <c:v>3.3026864077060623</c:v>
                </c:pt>
                <c:pt idx="120">
                  <c:v>1.7511922998478724</c:v>
                </c:pt>
                <c:pt idx="121">
                  <c:v>0.39344432016153519</c:v>
                </c:pt>
                <c:pt idx="122">
                  <c:v>2.7167502132236336</c:v>
                </c:pt>
                <c:pt idx="123">
                  <c:v>5.3814664875381197</c:v>
                </c:pt>
                <c:pt idx="124">
                  <c:v>4.995260668185324</c:v>
                </c:pt>
                <c:pt idx="125">
                  <c:v>0.78392937744305868</c:v>
                </c:pt>
                <c:pt idx="126">
                  <c:v>1.10165454910873</c:v>
                </c:pt>
                <c:pt idx="127">
                  <c:v>2.472758397626535</c:v>
                </c:pt>
                <c:pt idx="128">
                  <c:v>1.1289702181695986</c:v>
                </c:pt>
                <c:pt idx="129">
                  <c:v>0.71206136720380186</c:v>
                </c:pt>
                <c:pt idx="130">
                  <c:v>1.7588440634552569</c:v>
                </c:pt>
                <c:pt idx="131">
                  <c:v>3.3443817895068833</c:v>
                </c:pt>
                <c:pt idx="132">
                  <c:v>2.2563364317482808</c:v>
                </c:pt>
                <c:pt idx="133">
                  <c:v>3.9953876781574138</c:v>
                </c:pt>
                <c:pt idx="134">
                  <c:v>2.2823058308610484</c:v>
                </c:pt>
                <c:pt idx="135">
                  <c:v>3.2742334962474615</c:v>
                </c:pt>
                <c:pt idx="136">
                  <c:v>3.6224036002434161</c:v>
                </c:pt>
                <c:pt idx="137">
                  <c:v>1.264316754641186</c:v>
                </c:pt>
                <c:pt idx="138">
                  <c:v>3.4952052791568633</c:v>
                </c:pt>
                <c:pt idx="139">
                  <c:v>1.3869570354540883</c:v>
                </c:pt>
                <c:pt idx="140">
                  <c:v>2.2496197000812685</c:v>
                </c:pt>
                <c:pt idx="141">
                  <c:v>1.9619080685482118</c:v>
                </c:pt>
                <c:pt idx="142">
                  <c:v>3.8555272995744474</c:v>
                </c:pt>
                <c:pt idx="143">
                  <c:v>2.3751933185594112</c:v>
                </c:pt>
                <c:pt idx="144">
                  <c:v>0.70765182083087552</c:v>
                </c:pt>
                <c:pt idx="145">
                  <c:v>1.2059421553885841</c:v>
                </c:pt>
                <c:pt idx="146">
                  <c:v>1.8468992196154375</c:v>
                </c:pt>
                <c:pt idx="147">
                  <c:v>2.006024603612758</c:v>
                </c:pt>
                <c:pt idx="148">
                  <c:v>-0.51926131037757273</c:v>
                </c:pt>
                <c:pt idx="149">
                  <c:v>3.4115868836568666</c:v>
                </c:pt>
                <c:pt idx="150">
                  <c:v>3.7111910526997463</c:v>
                </c:pt>
                <c:pt idx="151">
                  <c:v>0.92344091895935776</c:v>
                </c:pt>
                <c:pt idx="152">
                  <c:v>0.27625326615293488</c:v>
                </c:pt>
                <c:pt idx="153">
                  <c:v>2.1529506153416662</c:v>
                </c:pt>
                <c:pt idx="154">
                  <c:v>0.82103601912655222</c:v>
                </c:pt>
                <c:pt idx="155">
                  <c:v>1.7621571296197089</c:v>
                </c:pt>
                <c:pt idx="156">
                  <c:v>0.26835213082017617</c:v>
                </c:pt>
                <c:pt idx="157">
                  <c:v>2.9595671536912391</c:v>
                </c:pt>
                <c:pt idx="158">
                  <c:v>1.7568241100903492</c:v>
                </c:pt>
                <c:pt idx="159">
                  <c:v>2.199945093287198</c:v>
                </c:pt>
                <c:pt idx="160">
                  <c:v>9.5163684187781428E-2</c:v>
                </c:pt>
                <c:pt idx="161">
                  <c:v>1.0085335084087035</c:v>
                </c:pt>
                <c:pt idx="162">
                  <c:v>2.9430571522893274</c:v>
                </c:pt>
                <c:pt idx="163">
                  <c:v>1.7589831027539731</c:v>
                </c:pt>
                <c:pt idx="164">
                  <c:v>2.3697936030563085</c:v>
                </c:pt>
                <c:pt idx="165">
                  <c:v>1.5243362123880217</c:v>
                </c:pt>
                <c:pt idx="166">
                  <c:v>5.2996477367440775</c:v>
                </c:pt>
                <c:pt idx="167">
                  <c:v>3.1559905570904618</c:v>
                </c:pt>
                <c:pt idx="168">
                  <c:v>0.67449154079270102</c:v>
                </c:pt>
                <c:pt idx="169">
                  <c:v>1.6518939249658047</c:v>
                </c:pt>
                <c:pt idx="170">
                  <c:v>0.15377492140842719</c:v>
                </c:pt>
                <c:pt idx="171">
                  <c:v>1.7867250646933712</c:v>
                </c:pt>
                <c:pt idx="172">
                  <c:v>1.4732336543190456</c:v>
                </c:pt>
                <c:pt idx="173">
                  <c:v>1.5118758524806424</c:v>
                </c:pt>
                <c:pt idx="174">
                  <c:v>0.25532948318763715</c:v>
                </c:pt>
                <c:pt idx="175">
                  <c:v>1.7560941546276183</c:v>
                </c:pt>
                <c:pt idx="176">
                  <c:v>-0.244949039722826</c:v>
                </c:pt>
                <c:pt idx="177">
                  <c:v>4.2083565166006736</c:v>
                </c:pt>
                <c:pt idx="178">
                  <c:v>3.4838114659290511</c:v>
                </c:pt>
                <c:pt idx="179">
                  <c:v>2.7039739099733424</c:v>
                </c:pt>
                <c:pt idx="180">
                  <c:v>3.3839143547168646</c:v>
                </c:pt>
                <c:pt idx="181">
                  <c:v>1.8185358628473409</c:v>
                </c:pt>
                <c:pt idx="182">
                  <c:v>2.3528541249016257</c:v>
                </c:pt>
                <c:pt idx="183">
                  <c:v>-0.97132346658304414</c:v>
                </c:pt>
                <c:pt idx="184">
                  <c:v>1.7345854829980567</c:v>
                </c:pt>
                <c:pt idx="185">
                  <c:v>2.1230091842893728</c:v>
                </c:pt>
                <c:pt idx="186">
                  <c:v>2.7526857652840988</c:v>
                </c:pt>
                <c:pt idx="187">
                  <c:v>0.40103735318197664</c:v>
                </c:pt>
                <c:pt idx="188">
                  <c:v>1.2873681311946541</c:v>
                </c:pt>
                <c:pt idx="189">
                  <c:v>2.9344437511874446</c:v>
                </c:pt>
                <c:pt idx="190">
                  <c:v>3.2928443867590147</c:v>
                </c:pt>
                <c:pt idx="191">
                  <c:v>1.0328068894143598</c:v>
                </c:pt>
                <c:pt idx="192">
                  <c:v>3.1748344307246157</c:v>
                </c:pt>
                <c:pt idx="193">
                  <c:v>2.3085116759094717</c:v>
                </c:pt>
                <c:pt idx="194">
                  <c:v>3.3067810998294931</c:v>
                </c:pt>
                <c:pt idx="195">
                  <c:v>2.3440435689430785</c:v>
                </c:pt>
                <c:pt idx="196">
                  <c:v>1.3318766657248489</c:v>
                </c:pt>
                <c:pt idx="197">
                  <c:v>1.8649980591110591</c:v>
                </c:pt>
                <c:pt idx="198">
                  <c:v>1.3626103509745349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21568"/>
        <c:axId val="94422144"/>
      </c:scatterChart>
      <c:valAx>
        <c:axId val="94421568"/>
        <c:scaling>
          <c:orientation val="minMax"/>
          <c:max val="210"/>
          <c:min val="0"/>
        </c:scaling>
        <c:delete val="0"/>
        <c:axPos val="b"/>
        <c:majorTickMark val="none"/>
        <c:minorTickMark val="none"/>
        <c:tickLblPos val="none"/>
        <c:crossAx val="94422144"/>
        <c:crosses val="autoZero"/>
        <c:crossBetween val="midCat"/>
      </c:valAx>
      <c:valAx>
        <c:axId val="94422144"/>
        <c:scaling>
          <c:orientation val="minMax"/>
          <c:max val="7"/>
          <c:min val="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Diff = H-L</a:t>
                </a:r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94421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Distribuzione delle medie ogni 6 dati </a:t>
            </a:r>
            <a:r>
              <a:rPr lang="it-IT" baseline="0"/>
              <a:t> </a:t>
            </a:r>
            <a:br>
              <a:rPr lang="it-IT" baseline="0"/>
            </a:br>
            <a:r>
              <a:rPr lang="it-IT" baseline="0"/>
              <a:t>(colonna Q)</a:t>
            </a:r>
            <a:endParaRPr lang="it-IT"/>
          </a:p>
        </c:rich>
      </c:tx>
      <c:layout>
        <c:manualLayout>
          <c:xMode val="edge"/>
          <c:yMode val="edge"/>
          <c:x val="0.17950200131584201"/>
          <c:y val="1.2925717527391705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'2.simulazione Medie'!$Q$5:$Q$203</c:f>
              <c:numCache>
                <c:formatCode>General</c:formatCode>
                <c:ptCount val="199"/>
                <c:pt idx="0" formatCode="0.00">
                  <c:v>2.063531794080177</c:v>
                </c:pt>
                <c:pt idx="6" formatCode="0.00">
                  <c:v>1.6402346158358228</c:v>
                </c:pt>
                <c:pt idx="12" formatCode="0.00">
                  <c:v>1.944210697943646</c:v>
                </c:pt>
                <c:pt idx="18" formatCode="0.00">
                  <c:v>1.6191471448434527</c:v>
                </c:pt>
                <c:pt idx="24" formatCode="0.00">
                  <c:v>2.1985173989071711</c:v>
                </c:pt>
                <c:pt idx="30" formatCode="0.00">
                  <c:v>2.0909679974751327</c:v>
                </c:pt>
                <c:pt idx="36" formatCode="0.00">
                  <c:v>1.7322417105804391</c:v>
                </c:pt>
                <c:pt idx="42" formatCode="0.00">
                  <c:v>2.8415560623945169</c:v>
                </c:pt>
                <c:pt idx="48" formatCode="0.00">
                  <c:v>2.0610699167598057</c:v>
                </c:pt>
                <c:pt idx="54" formatCode="0.00">
                  <c:v>2.3705393906944607</c:v>
                </c:pt>
                <c:pt idx="60" formatCode="0.00">
                  <c:v>1.4230116501674956</c:v>
                </c:pt>
                <c:pt idx="66" formatCode="0.00">
                  <c:v>2.0922896783539784</c:v>
                </c:pt>
                <c:pt idx="72" formatCode="0.00">
                  <c:v>2.4688973198503277</c:v>
                </c:pt>
                <c:pt idx="78" formatCode="0.00">
                  <c:v>2.2494780249548967</c:v>
                </c:pt>
                <c:pt idx="84" formatCode="0.00">
                  <c:v>2.4329020788175342</c:v>
                </c:pt>
                <c:pt idx="90" formatCode="0.00">
                  <c:v>2.4923910636973403</c:v>
                </c:pt>
                <c:pt idx="96" formatCode="0.00">
                  <c:v>1.3359011681893946</c:v>
                </c:pt>
                <c:pt idx="102" formatCode="0.00">
                  <c:v>1.3650907760645055</c:v>
                </c:pt>
                <c:pt idx="108" formatCode="0.00">
                  <c:v>1.5674323844660307</c:v>
                </c:pt>
                <c:pt idx="114" formatCode="0.00">
                  <c:v>2.6348115779556167</c:v>
                </c:pt>
                <c:pt idx="120" formatCode="0.00">
                  <c:v>2.3736217106913955</c:v>
                </c:pt>
                <c:pt idx="126" formatCode="0.00">
                  <c:v>1.8800788835965534</c:v>
                </c:pt>
                <c:pt idx="132" formatCode="0.00">
                  <c:v>2.8102222132076804</c:v>
                </c:pt>
                <c:pt idx="138" formatCode="0.00">
                  <c:v>2.1917373599226266</c:v>
                </c:pt>
                <c:pt idx="144" formatCode="0.00">
                  <c:v>1.2109817058520491</c:v>
                </c:pt>
                <c:pt idx="150" formatCode="0.00">
                  <c:v>1.8231199952906536</c:v>
                </c:pt>
                <c:pt idx="156" formatCode="0.00">
                  <c:v>1.6680001841187391</c:v>
                </c:pt>
                <c:pt idx="162" formatCode="0.00">
                  <c:v>2.3729179451246978</c:v>
                </c:pt>
                <c:pt idx="168" formatCode="0.00">
                  <c:v>1.1766328680402012</c:v>
                </c:pt>
                <c:pt idx="174" formatCode="0.00">
                  <c:v>1.798472602048804</c:v>
                </c:pt>
                <c:pt idx="180" formatCode="0.00">
                  <c:v>1.6671665732827421</c:v>
                </c:pt>
                <c:pt idx="186" formatCode="0.00">
                  <c:v>2.427793824753735</c:v>
                </c:pt>
                <c:pt idx="192" formatCode="0.00">
                  <c:v>2.1688021556661568</c:v>
                </c:pt>
                <c:pt idx="198" formatCode="0.00">
                  <c:v>2.1788598225207068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23296"/>
        <c:axId val="94423872"/>
      </c:scatterChart>
      <c:valAx>
        <c:axId val="94423296"/>
        <c:scaling>
          <c:orientation val="minMax"/>
          <c:max val="210"/>
          <c:min val="0"/>
        </c:scaling>
        <c:delete val="0"/>
        <c:axPos val="b"/>
        <c:majorTickMark val="none"/>
        <c:minorTickMark val="none"/>
        <c:tickLblPos val="none"/>
        <c:crossAx val="94423872"/>
        <c:crosses val="autoZero"/>
        <c:crossBetween val="midCat"/>
      </c:valAx>
      <c:valAx>
        <c:axId val="94423872"/>
        <c:scaling>
          <c:orientation val="minMax"/>
          <c:max val="7"/>
          <c:min val="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Diff = H-L</a:t>
                </a:r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94423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Distribuzione dei dati Colonna C</a:t>
            </a:r>
            <a:br>
              <a:rPr lang="it-IT"/>
            </a:br>
            <a:endParaRPr lang="it-IT"/>
          </a:p>
        </c:rich>
      </c:tx>
      <c:layout>
        <c:manualLayout>
          <c:xMode val="edge"/>
          <c:yMode val="edge"/>
          <c:x val="0.26030567955759037"/>
          <c:y val="4.0332146340270568E-3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'2.simulazione Medie'!$C$5:$C$203</c:f>
              <c:numCache>
                <c:formatCode>0.0</c:formatCode>
                <c:ptCount val="199"/>
                <c:pt idx="0">
                  <c:v>165.89678095975526</c:v>
                </c:pt>
                <c:pt idx="1">
                  <c:v>168.44432551260206</c:v>
                </c:pt>
                <c:pt idx="2">
                  <c:v>168.76191727145479</c:v>
                </c:pt>
                <c:pt idx="3">
                  <c:v>168.50659081687223</c:v>
                </c:pt>
                <c:pt idx="4">
                  <c:v>167.81813354829407</c:v>
                </c:pt>
                <c:pt idx="5">
                  <c:v>169.1976441376832</c:v>
                </c:pt>
                <c:pt idx="6">
                  <c:v>167.12531785148903</c:v>
                </c:pt>
                <c:pt idx="7">
                  <c:v>168.95493066707257</c:v>
                </c:pt>
                <c:pt idx="8">
                  <c:v>166.53601328231036</c:v>
                </c:pt>
                <c:pt idx="9">
                  <c:v>166.1189477563502</c:v>
                </c:pt>
                <c:pt idx="10">
                  <c:v>169.35518987935205</c:v>
                </c:pt>
                <c:pt idx="11">
                  <c:v>168.12769353291691</c:v>
                </c:pt>
                <c:pt idx="12">
                  <c:v>167.33792778277783</c:v>
                </c:pt>
                <c:pt idx="13">
                  <c:v>166.50545539992993</c:v>
                </c:pt>
                <c:pt idx="14">
                  <c:v>169.31919957617276</c:v>
                </c:pt>
                <c:pt idx="15">
                  <c:v>167.56767477312437</c:v>
                </c:pt>
                <c:pt idx="16">
                  <c:v>167.98943759307599</c:v>
                </c:pt>
                <c:pt idx="17">
                  <c:v>167.81926854990508</c:v>
                </c:pt>
                <c:pt idx="18">
                  <c:v>166.9010024695497</c:v>
                </c:pt>
                <c:pt idx="19">
                  <c:v>167.32745756531111</c:v>
                </c:pt>
                <c:pt idx="20">
                  <c:v>166.72925789656941</c:v>
                </c:pt>
                <c:pt idx="21">
                  <c:v>167.88340170864583</c:v>
                </c:pt>
                <c:pt idx="22">
                  <c:v>166.96957216647206</c:v>
                </c:pt>
                <c:pt idx="23">
                  <c:v>167.4589825444331</c:v>
                </c:pt>
                <c:pt idx="24">
                  <c:v>167.75943220183899</c:v>
                </c:pt>
                <c:pt idx="25">
                  <c:v>168.5871887006214</c:v>
                </c:pt>
                <c:pt idx="26">
                  <c:v>166.87276204521183</c:v>
                </c:pt>
                <c:pt idx="27">
                  <c:v>167.05908232701611</c:v>
                </c:pt>
                <c:pt idx="28">
                  <c:v>167.0640635675399</c:v>
                </c:pt>
                <c:pt idx="29">
                  <c:v>167.36332777614439</c:v>
                </c:pt>
                <c:pt idx="30">
                  <c:v>169.6929888033338</c:v>
                </c:pt>
                <c:pt idx="31">
                  <c:v>168.45761060713036</c:v>
                </c:pt>
                <c:pt idx="32">
                  <c:v>168.44730489356624</c:v>
                </c:pt>
                <c:pt idx="33">
                  <c:v>166.80435746847877</c:v>
                </c:pt>
                <c:pt idx="34">
                  <c:v>169.59201429468433</c:v>
                </c:pt>
                <c:pt idx="35">
                  <c:v>166.01200539400338</c:v>
                </c:pt>
                <c:pt idx="36">
                  <c:v>167.51988136291868</c:v>
                </c:pt>
                <c:pt idx="37">
                  <c:v>167.04553211877985</c:v>
                </c:pt>
                <c:pt idx="38">
                  <c:v>166.19171185447738</c:v>
                </c:pt>
                <c:pt idx="39">
                  <c:v>167.50670021160036</c:v>
                </c:pt>
                <c:pt idx="40">
                  <c:v>168.24180250059612</c:v>
                </c:pt>
                <c:pt idx="41">
                  <c:v>168.72133774110017</c:v>
                </c:pt>
                <c:pt idx="42">
                  <c:v>166.16827459175417</c:v>
                </c:pt>
                <c:pt idx="43">
                  <c:v>168.28813336574495</c:v>
                </c:pt>
                <c:pt idx="44">
                  <c:v>169.07876763519047</c:v>
                </c:pt>
                <c:pt idx="45">
                  <c:v>167.19654669541896</c:v>
                </c:pt>
                <c:pt idx="46">
                  <c:v>169.62591812366691</c:v>
                </c:pt>
                <c:pt idx="47">
                  <c:v>167.5095914682984</c:v>
                </c:pt>
                <c:pt idx="48">
                  <c:v>169.37775387690482</c:v>
                </c:pt>
                <c:pt idx="49">
                  <c:v>167.28434117466065</c:v>
                </c:pt>
                <c:pt idx="50">
                  <c:v>168.1036372925914</c:v>
                </c:pt>
                <c:pt idx="51">
                  <c:v>170.28871907942738</c:v>
                </c:pt>
                <c:pt idx="52">
                  <c:v>167.91778479212738</c:v>
                </c:pt>
                <c:pt idx="53">
                  <c:v>168.47293153852141</c:v>
                </c:pt>
                <c:pt idx="54">
                  <c:v>167.89110729596615</c:v>
                </c:pt>
                <c:pt idx="55">
                  <c:v>167.84517924551108</c:v>
                </c:pt>
                <c:pt idx="56">
                  <c:v>168.28423847941582</c:v>
                </c:pt>
                <c:pt idx="57">
                  <c:v>168.16445179452086</c:v>
                </c:pt>
                <c:pt idx="58">
                  <c:v>166.75268816073321</c:v>
                </c:pt>
                <c:pt idx="59">
                  <c:v>169.26208376736594</c:v>
                </c:pt>
                <c:pt idx="60">
                  <c:v>166.81808439289583</c:v>
                </c:pt>
                <c:pt idx="61">
                  <c:v>167.90609639451034</c:v>
                </c:pt>
                <c:pt idx="62">
                  <c:v>166.90767479191987</c:v>
                </c:pt>
                <c:pt idx="63">
                  <c:v>168.16289976809858</c:v>
                </c:pt>
                <c:pt idx="64">
                  <c:v>167.66195832050875</c:v>
                </c:pt>
                <c:pt idx="65">
                  <c:v>166.78694755756419</c:v>
                </c:pt>
                <c:pt idx="66">
                  <c:v>167.86437496992741</c:v>
                </c:pt>
                <c:pt idx="67">
                  <c:v>166.21666710752208</c:v>
                </c:pt>
                <c:pt idx="68">
                  <c:v>168.73714240320652</c:v>
                </c:pt>
                <c:pt idx="69">
                  <c:v>167.12648937020884</c:v>
                </c:pt>
                <c:pt idx="70">
                  <c:v>168.22168183968753</c:v>
                </c:pt>
                <c:pt idx="71">
                  <c:v>168.62419996775475</c:v>
                </c:pt>
                <c:pt idx="72">
                  <c:v>168.57492962636167</c:v>
                </c:pt>
                <c:pt idx="73">
                  <c:v>169.08870330246415</c:v>
                </c:pt>
                <c:pt idx="74">
                  <c:v>166.77814245198581</c:v>
                </c:pt>
                <c:pt idx="75">
                  <c:v>166.57193716767426</c:v>
                </c:pt>
                <c:pt idx="76">
                  <c:v>168.49143771828059</c:v>
                </c:pt>
                <c:pt idx="77">
                  <c:v>169.61261322586412</c:v>
                </c:pt>
                <c:pt idx="78">
                  <c:v>167.67642204227744</c:v>
                </c:pt>
                <c:pt idx="79">
                  <c:v>167.6569376043056</c:v>
                </c:pt>
                <c:pt idx="80">
                  <c:v>167.55255653598843</c:v>
                </c:pt>
                <c:pt idx="81">
                  <c:v>169.2618788862078</c:v>
                </c:pt>
                <c:pt idx="82">
                  <c:v>167.80816464350531</c:v>
                </c:pt>
                <c:pt idx="83">
                  <c:v>166.47326287302266</c:v>
                </c:pt>
                <c:pt idx="84">
                  <c:v>168.6617533238495</c:v>
                </c:pt>
                <c:pt idx="85">
                  <c:v>169.31458894441795</c:v>
                </c:pt>
                <c:pt idx="86">
                  <c:v>167.83516931554482</c:v>
                </c:pt>
                <c:pt idx="87">
                  <c:v>168.37034541333523</c:v>
                </c:pt>
                <c:pt idx="88">
                  <c:v>167.95582588493852</c:v>
                </c:pt>
                <c:pt idx="89">
                  <c:v>165.40141277036091</c:v>
                </c:pt>
                <c:pt idx="90">
                  <c:v>166.90117836980335</c:v>
                </c:pt>
                <c:pt idx="91">
                  <c:v>168.96365061727627</c:v>
                </c:pt>
                <c:pt idx="92">
                  <c:v>166.89950482962709</c:v>
                </c:pt>
                <c:pt idx="93">
                  <c:v>168.4574842651061</c:v>
                </c:pt>
                <c:pt idx="94">
                  <c:v>167.78129575055883</c:v>
                </c:pt>
                <c:pt idx="95">
                  <c:v>168.08577568187295</c:v>
                </c:pt>
                <c:pt idx="96">
                  <c:v>167.8593358136232</c:v>
                </c:pt>
                <c:pt idx="97">
                  <c:v>168.85220402433802</c:v>
                </c:pt>
                <c:pt idx="98">
                  <c:v>167.77813323725698</c:v>
                </c:pt>
                <c:pt idx="99">
                  <c:v>169.31744700572071</c:v>
                </c:pt>
                <c:pt idx="100">
                  <c:v>167.92466476912898</c:v>
                </c:pt>
                <c:pt idx="101">
                  <c:v>166.73504795096923</c:v>
                </c:pt>
                <c:pt idx="102">
                  <c:v>166.99541694859101</c:v>
                </c:pt>
                <c:pt idx="103">
                  <c:v>166.22034850068633</c:v>
                </c:pt>
                <c:pt idx="104">
                  <c:v>165.90831902942821</c:v>
                </c:pt>
                <c:pt idx="105">
                  <c:v>166.29326314752919</c:v>
                </c:pt>
                <c:pt idx="106">
                  <c:v>168.01984924176125</c:v>
                </c:pt>
                <c:pt idx="107">
                  <c:v>168.31450110363136</c:v>
                </c:pt>
                <c:pt idx="108">
                  <c:v>168.26099155679876</c:v>
                </c:pt>
                <c:pt idx="109">
                  <c:v>168.04400374022441</c:v>
                </c:pt>
                <c:pt idx="110">
                  <c:v>167.25151640253316</c:v>
                </c:pt>
                <c:pt idx="111">
                  <c:v>168.38462758850085</c:v>
                </c:pt>
                <c:pt idx="112">
                  <c:v>169.66174241277562</c:v>
                </c:pt>
                <c:pt idx="113">
                  <c:v>166.88403872855483</c:v>
                </c:pt>
                <c:pt idx="114">
                  <c:v>168.87114161403861</c:v>
                </c:pt>
                <c:pt idx="115">
                  <c:v>167.56719001375552</c:v>
                </c:pt>
                <c:pt idx="116">
                  <c:v>167.36418701351474</c:v>
                </c:pt>
                <c:pt idx="117">
                  <c:v>167.71518874330829</c:v>
                </c:pt>
                <c:pt idx="118">
                  <c:v>168.27409484047732</c:v>
                </c:pt>
                <c:pt idx="119">
                  <c:v>167.85681340592845</c:v>
                </c:pt>
                <c:pt idx="120">
                  <c:v>168.51755652481773</c:v>
                </c:pt>
                <c:pt idx="121">
                  <c:v>167.23993109267158</c:v>
                </c:pt>
                <c:pt idx="122">
                  <c:v>167.94198683491825</c:v>
                </c:pt>
                <c:pt idx="123">
                  <c:v>169.35341965910982</c:v>
                </c:pt>
                <c:pt idx="124">
                  <c:v>168.71781507460889</c:v>
                </c:pt>
                <c:pt idx="125">
                  <c:v>167.88048021372165</c:v>
                </c:pt>
                <c:pt idx="126">
                  <c:v>167.20719367445767</c:v>
                </c:pt>
                <c:pt idx="127">
                  <c:v>168.21328353806319</c:v>
                </c:pt>
                <c:pt idx="128">
                  <c:v>166.12562690369981</c:v>
                </c:pt>
                <c:pt idx="129">
                  <c:v>168.58750031325957</c:v>
                </c:pt>
                <c:pt idx="130">
                  <c:v>167.1110917584646</c:v>
                </c:pt>
                <c:pt idx="131">
                  <c:v>168.83517367666315</c:v>
                </c:pt>
                <c:pt idx="132">
                  <c:v>167.58417820569227</c:v>
                </c:pt>
                <c:pt idx="133">
                  <c:v>168.09493389136347</c:v>
                </c:pt>
                <c:pt idx="134">
                  <c:v>168.06274828983982</c:v>
                </c:pt>
                <c:pt idx="135">
                  <c:v>168.24772438369055</c:v>
                </c:pt>
                <c:pt idx="136">
                  <c:v>167.52107114361513</c:v>
                </c:pt>
                <c:pt idx="137">
                  <c:v>168.01003584022081</c:v>
                </c:pt>
                <c:pt idx="138">
                  <c:v>168.24828603143854</c:v>
                </c:pt>
                <c:pt idx="139">
                  <c:v>166.5840396401077</c:v>
                </c:pt>
                <c:pt idx="140">
                  <c:v>168.41045834109605</c:v>
                </c:pt>
                <c:pt idx="141">
                  <c:v>168.71492630255136</c:v>
                </c:pt>
                <c:pt idx="142">
                  <c:v>169.69911439657852</c:v>
                </c:pt>
                <c:pt idx="143">
                  <c:v>167.40595668974055</c:v>
                </c:pt>
                <c:pt idx="144">
                  <c:v>166.413069486951</c:v>
                </c:pt>
                <c:pt idx="145">
                  <c:v>166.0200202695849</c:v>
                </c:pt>
                <c:pt idx="146">
                  <c:v>168.47699867270393</c:v>
                </c:pt>
                <c:pt idx="147">
                  <c:v>168.17512160203779</c:v>
                </c:pt>
                <c:pt idx="148">
                  <c:v>167.25530078142674</c:v>
                </c:pt>
                <c:pt idx="149">
                  <c:v>168.29181343219932</c:v>
                </c:pt>
                <c:pt idx="150">
                  <c:v>167.98072199839712</c:v>
                </c:pt>
                <c:pt idx="151">
                  <c:v>167.15003460018272</c:v>
                </c:pt>
                <c:pt idx="152">
                  <c:v>165.19774314120755</c:v>
                </c:pt>
                <c:pt idx="153">
                  <c:v>167.10479452745778</c:v>
                </c:pt>
                <c:pt idx="154">
                  <c:v>167.92135269992505</c:v>
                </c:pt>
                <c:pt idx="155">
                  <c:v>167.96051191247494</c:v>
                </c:pt>
                <c:pt idx="156">
                  <c:v>168.43352958635262</c:v>
                </c:pt>
                <c:pt idx="157">
                  <c:v>168.29275615348251</c:v>
                </c:pt>
                <c:pt idx="158">
                  <c:v>166.59301041556259</c:v>
                </c:pt>
                <c:pt idx="159">
                  <c:v>167.71029471410577</c:v>
                </c:pt>
                <c:pt idx="160">
                  <c:v>166.53308246450678</c:v>
                </c:pt>
                <c:pt idx="161">
                  <c:v>167.58354463100252</c:v>
                </c:pt>
                <c:pt idx="162">
                  <c:v>169.19291808642404</c:v>
                </c:pt>
                <c:pt idx="163">
                  <c:v>167.70431976509522</c:v>
                </c:pt>
                <c:pt idx="164">
                  <c:v>168.86044270482986</c:v>
                </c:pt>
                <c:pt idx="165">
                  <c:v>167.2058237940378</c:v>
                </c:pt>
                <c:pt idx="166">
                  <c:v>167.99647530624364</c:v>
                </c:pt>
                <c:pt idx="167">
                  <c:v>167.8249332350583</c:v>
                </c:pt>
                <c:pt idx="168">
                  <c:v>166.4965097739493</c:v>
                </c:pt>
                <c:pt idx="169">
                  <c:v>166.83213284256388</c:v>
                </c:pt>
                <c:pt idx="170">
                  <c:v>166.795822784503</c:v>
                </c:pt>
                <c:pt idx="171">
                  <c:v>167.70830870415335</c:v>
                </c:pt>
                <c:pt idx="172">
                  <c:v>167.48757232048274</c:v>
                </c:pt>
                <c:pt idx="173">
                  <c:v>167.00988921878547</c:v>
                </c:pt>
                <c:pt idx="174">
                  <c:v>164.84232342258343</c:v>
                </c:pt>
                <c:pt idx="175">
                  <c:v>167.80212763758064</c:v>
                </c:pt>
                <c:pt idx="176">
                  <c:v>165.84450713603061</c:v>
                </c:pt>
                <c:pt idx="177">
                  <c:v>169.41086931606569</c:v>
                </c:pt>
                <c:pt idx="178">
                  <c:v>168.21142054005725</c:v>
                </c:pt>
                <c:pt idx="179">
                  <c:v>168.95630201227547</c:v>
                </c:pt>
                <c:pt idx="180">
                  <c:v>167.52800931791688</c:v>
                </c:pt>
                <c:pt idx="181">
                  <c:v>167.00051679968553</c:v>
                </c:pt>
                <c:pt idx="182">
                  <c:v>167.72633547844339</c:v>
                </c:pt>
                <c:pt idx="183">
                  <c:v>165.50387031651161</c:v>
                </c:pt>
                <c:pt idx="184">
                  <c:v>168.73783283849761</c:v>
                </c:pt>
                <c:pt idx="185">
                  <c:v>167.84371097319672</c:v>
                </c:pt>
                <c:pt idx="186">
                  <c:v>167.47457929286941</c:v>
                </c:pt>
                <c:pt idx="187">
                  <c:v>166.30304671598685</c:v>
                </c:pt>
                <c:pt idx="188">
                  <c:v>167.42726930255722</c:v>
                </c:pt>
                <c:pt idx="189">
                  <c:v>167.62432833229806</c:v>
                </c:pt>
                <c:pt idx="190">
                  <c:v>168.04231670695913</c:v>
                </c:pt>
                <c:pt idx="191">
                  <c:v>166.71702505037217</c:v>
                </c:pt>
                <c:pt idx="192">
                  <c:v>169.38984928674515</c:v>
                </c:pt>
                <c:pt idx="193">
                  <c:v>168.42289946613298</c:v>
                </c:pt>
                <c:pt idx="194">
                  <c:v>167.94598991616076</c:v>
                </c:pt>
                <c:pt idx="195">
                  <c:v>168.0762660508247</c:v>
                </c:pt>
                <c:pt idx="196">
                  <c:v>166.24410867811204</c:v>
                </c:pt>
                <c:pt idx="197">
                  <c:v>167.54903203470539</c:v>
                </c:pt>
                <c:pt idx="198">
                  <c:v>166.63455644669244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25600"/>
        <c:axId val="94426176"/>
      </c:scatterChart>
      <c:valAx>
        <c:axId val="94425600"/>
        <c:scaling>
          <c:orientation val="minMax"/>
          <c:max val="210"/>
          <c:min val="0"/>
        </c:scaling>
        <c:delete val="0"/>
        <c:axPos val="b"/>
        <c:majorTickMark val="none"/>
        <c:minorTickMark val="none"/>
        <c:tickLblPos val="none"/>
        <c:crossAx val="94426176"/>
        <c:crosses val="autoZero"/>
        <c:crossBetween val="midCat"/>
      </c:valAx>
      <c:valAx>
        <c:axId val="94426176"/>
        <c:scaling>
          <c:orientation val="minMax"/>
          <c:max val="171"/>
          <c:min val="16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</a:t>
                </a:r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94425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Distribuzione delle medie ogni 6 dati </a:t>
            </a:r>
            <a:r>
              <a:rPr lang="it-IT" baseline="0"/>
              <a:t> </a:t>
            </a:r>
            <a:br>
              <a:rPr lang="it-IT" baseline="0"/>
            </a:br>
            <a:r>
              <a:rPr lang="it-IT" baseline="0"/>
              <a:t>(colonna P)</a:t>
            </a:r>
            <a:endParaRPr lang="it-IT"/>
          </a:p>
        </c:rich>
      </c:tx>
      <c:layout>
        <c:manualLayout>
          <c:xMode val="edge"/>
          <c:yMode val="edge"/>
          <c:x val="0.17950200131584201"/>
          <c:y val="1.2925717527391705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'2.simulazione Medie'!$P$5:$P$203</c:f>
              <c:numCache>
                <c:formatCode>General</c:formatCode>
                <c:ptCount val="199"/>
                <c:pt idx="0" formatCode="0.00">
                  <c:v>167.73606018038839</c:v>
                </c:pt>
                <c:pt idx="6" formatCode="0.00">
                  <c:v>167.69483505014958</c:v>
                </c:pt>
                <c:pt idx="12" formatCode="0.00">
                  <c:v>167.53800833150621</c:v>
                </c:pt>
                <c:pt idx="18" formatCode="0.00">
                  <c:v>167.35481396256696</c:v>
                </c:pt>
                <c:pt idx="24" formatCode="0.00">
                  <c:v>167.81081183908819</c:v>
                </c:pt>
                <c:pt idx="30" formatCode="0.00">
                  <c:v>167.72701070089732</c:v>
                </c:pt>
                <c:pt idx="36" formatCode="0.00">
                  <c:v>167.59586880775811</c:v>
                </c:pt>
                <c:pt idx="42" formatCode="0.00">
                  <c:v>168.29216833036583</c:v>
                </c:pt>
                <c:pt idx="48" formatCode="0.00">
                  <c:v>168.36301445696466</c:v>
                </c:pt>
                <c:pt idx="54" formatCode="0.00">
                  <c:v>167.79945040909377</c:v>
                </c:pt>
                <c:pt idx="60" formatCode="0.00">
                  <c:v>167.41883350763624</c:v>
                </c:pt>
                <c:pt idx="66" formatCode="0.00">
                  <c:v>167.78042682067931</c:v>
                </c:pt>
                <c:pt idx="72" formatCode="0.00">
                  <c:v>168.12655585614101</c:v>
                </c:pt>
                <c:pt idx="78" formatCode="0.00">
                  <c:v>168.06110795824546</c:v>
                </c:pt>
                <c:pt idx="84" formatCode="0.00">
                  <c:v>167.87609137342599</c:v>
                </c:pt>
                <c:pt idx="90" formatCode="0.00">
                  <c:v>168.08960095951835</c:v>
                </c:pt>
                <c:pt idx="96" formatCode="0.00">
                  <c:v>167.38841804272721</c:v>
                </c:pt>
                <c:pt idx="102" formatCode="0.00">
                  <c:v>167.36928372596839</c:v>
                </c:pt>
                <c:pt idx="108" formatCode="0.00">
                  <c:v>168.00046278140047</c:v>
                </c:pt>
                <c:pt idx="114" formatCode="0.00">
                  <c:v>168.07015097425406</c:v>
                </c:pt>
                <c:pt idx="120" formatCode="0.00">
                  <c:v>167.97847938293282</c:v>
                </c:pt>
                <c:pt idx="126" formatCode="0.00">
                  <c:v>167.80694546351941</c:v>
                </c:pt>
                <c:pt idx="132" formatCode="0.00">
                  <c:v>167.94784020696156</c:v>
                </c:pt>
                <c:pt idx="138" formatCode="0.00">
                  <c:v>167.81479914327903</c:v>
                </c:pt>
                <c:pt idx="144" formatCode="0.00">
                  <c:v>167.20656185121487</c:v>
                </c:pt>
                <c:pt idx="150" formatCode="0.00">
                  <c:v>167.43447497491488</c:v>
                </c:pt>
                <c:pt idx="156" formatCode="0.00">
                  <c:v>167.81097223153998</c:v>
                </c:pt>
                <c:pt idx="162" formatCode="0.00">
                  <c:v>167.66176869968581</c:v>
                </c:pt>
                <c:pt idx="168" formatCode="0.00">
                  <c:v>167.02300631566982</c:v>
                </c:pt>
                <c:pt idx="174" formatCode="0.00">
                  <c:v>167.28262819771507</c:v>
                </c:pt>
                <c:pt idx="180" formatCode="0.00">
                  <c:v>167.31694993679633</c:v>
                </c:pt>
                <c:pt idx="186" formatCode="0.00">
                  <c:v>167.74235701209062</c:v>
                </c:pt>
                <c:pt idx="192" formatCode="0.00">
                  <c:v>167.71831881107255</c:v>
                </c:pt>
                <c:pt idx="198" formatCode="0.00">
                  <c:v>167.82530081702737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27904"/>
        <c:axId val="94428480"/>
      </c:scatterChart>
      <c:valAx>
        <c:axId val="94427904"/>
        <c:scaling>
          <c:orientation val="minMax"/>
          <c:max val="210"/>
          <c:min val="0"/>
        </c:scaling>
        <c:delete val="0"/>
        <c:axPos val="b"/>
        <c:majorTickMark val="none"/>
        <c:minorTickMark val="none"/>
        <c:tickLblPos val="none"/>
        <c:crossAx val="94428480"/>
        <c:crosses val="autoZero"/>
        <c:crossBetween val="midCat"/>
      </c:valAx>
      <c:valAx>
        <c:axId val="94428480"/>
        <c:scaling>
          <c:orientation val="minMax"/>
          <c:max val="171"/>
          <c:min val="16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Lm</a:t>
                </a:r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94427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Distribuzione dei dati e delle medie su N=6 punti</a:t>
            </a:r>
            <a:br>
              <a:rPr lang="it-IT"/>
            </a:br>
            <a:endParaRPr lang="it-IT"/>
          </a:p>
        </c:rich>
      </c:tx>
      <c:layout>
        <c:manualLayout>
          <c:xMode val="edge"/>
          <c:yMode val="edge"/>
          <c:x val="0.26030567955759037"/>
          <c:y val="4.0332146340270568E-3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'2.simulazione Medie'!$B$2</c:f>
              <c:strCache>
                <c:ptCount val="1"/>
                <c:pt idx="0">
                  <c:v>H[cm]</c:v>
                </c:pt>
              </c:strCache>
            </c:strRef>
          </c:tx>
          <c:spPr>
            <a:ln w="28575">
              <a:noFill/>
            </a:ln>
          </c:spPr>
          <c:yVal>
            <c:numRef>
              <c:f>'2.simulazione Medie'!$B$5:$B$203</c:f>
              <c:numCache>
                <c:formatCode>0.0</c:formatCode>
                <c:ptCount val="199"/>
                <c:pt idx="0">
                  <c:v>168.78392102664802</c:v>
                </c:pt>
                <c:pt idx="1">
                  <c:v>164.7416771024819</c:v>
                </c:pt>
                <c:pt idx="2">
                  <c:v>165.1331799669492</c:v>
                </c:pt>
                <c:pt idx="3">
                  <c:v>165.35871346813454</c:v>
                </c:pt>
                <c:pt idx="4">
                  <c:v>165.1090579418312</c:v>
                </c:pt>
                <c:pt idx="5">
                  <c:v>164.90862081180444</c:v>
                </c:pt>
                <c:pt idx="6">
                  <c:v>165.7990996220226</c:v>
                </c:pt>
                <c:pt idx="7">
                  <c:v>165.71901138200877</c:v>
                </c:pt>
                <c:pt idx="8">
                  <c:v>167.2803962158099</c:v>
                </c:pt>
                <c:pt idx="9">
                  <c:v>165.94952491204867</c:v>
                </c:pt>
                <c:pt idx="10">
                  <c:v>165.34010871937573</c:v>
                </c:pt>
                <c:pt idx="11">
                  <c:v>166.23946175461685</c:v>
                </c:pt>
                <c:pt idx="12">
                  <c:v>165.99088639286634</c:v>
                </c:pt>
                <c:pt idx="13">
                  <c:v>165.67638806188111</c:v>
                </c:pt>
                <c:pt idx="14">
                  <c:v>165.69838498157719</c:v>
                </c:pt>
                <c:pt idx="15">
                  <c:v>165.24897404094702</c:v>
                </c:pt>
                <c:pt idx="16">
                  <c:v>165.75218259335495</c:v>
                </c:pt>
                <c:pt idx="17">
                  <c:v>165.19596973074869</c:v>
                </c:pt>
                <c:pt idx="18">
                  <c:v>165.46106490664238</c:v>
                </c:pt>
                <c:pt idx="19">
                  <c:v>166.12937304786797</c:v>
                </c:pt>
                <c:pt idx="20">
                  <c:v>166.05456348283494</c:v>
                </c:pt>
                <c:pt idx="21">
                  <c:v>165.6435483741796</c:v>
                </c:pt>
                <c:pt idx="22">
                  <c:v>166.06224619265856</c:v>
                </c:pt>
                <c:pt idx="23">
                  <c:v>165.06320490215762</c:v>
                </c:pt>
                <c:pt idx="24">
                  <c:v>166.45323081534656</c:v>
                </c:pt>
                <c:pt idx="25">
                  <c:v>166.88416972467002</c:v>
                </c:pt>
                <c:pt idx="26">
                  <c:v>166.22637245349156</c:v>
                </c:pt>
                <c:pt idx="27">
                  <c:v>165.14398150562354</c:v>
                </c:pt>
                <c:pt idx="28">
                  <c:v>165.52954961957374</c:v>
                </c:pt>
                <c:pt idx="29">
                  <c:v>163.43646252238068</c:v>
                </c:pt>
                <c:pt idx="30">
                  <c:v>163.75911423477217</c:v>
                </c:pt>
                <c:pt idx="31">
                  <c:v>165.94749423648585</c:v>
                </c:pt>
                <c:pt idx="32">
                  <c:v>165.71567239721367</c:v>
                </c:pt>
                <c:pt idx="33">
                  <c:v>166.57556233402391</c:v>
                </c:pt>
                <c:pt idx="34">
                  <c:v>166.59964337578074</c:v>
                </c:pt>
                <c:pt idx="35">
                  <c:v>165.2187696422568</c:v>
                </c:pt>
                <c:pt idx="36">
                  <c:v>167.69314254120462</c:v>
                </c:pt>
                <c:pt idx="37">
                  <c:v>165.63518136626246</c:v>
                </c:pt>
                <c:pt idx="38">
                  <c:v>164.917335010915</c:v>
                </c:pt>
                <c:pt idx="39">
                  <c:v>165.42012024792339</c:v>
                </c:pt>
                <c:pt idx="40">
                  <c:v>165.77274149098986</c:v>
                </c:pt>
                <c:pt idx="41">
                  <c:v>165.7432419257706</c:v>
                </c:pt>
                <c:pt idx="42">
                  <c:v>164.54281297369289</c:v>
                </c:pt>
                <c:pt idx="43">
                  <c:v>165.73881318659156</c:v>
                </c:pt>
                <c:pt idx="44">
                  <c:v>164.35127768276507</c:v>
                </c:pt>
                <c:pt idx="45">
                  <c:v>167.24728099428879</c:v>
                </c:pt>
                <c:pt idx="46">
                  <c:v>166.37478295154511</c:v>
                </c:pt>
                <c:pt idx="47">
                  <c:v>164.44870581894455</c:v>
                </c:pt>
                <c:pt idx="48">
                  <c:v>166.99967665673606</c:v>
                </c:pt>
                <c:pt idx="49">
                  <c:v>166.73130851669225</c:v>
                </c:pt>
                <c:pt idx="50">
                  <c:v>165.59789480163391</c:v>
                </c:pt>
                <c:pt idx="51">
                  <c:v>165.81131212925345</c:v>
                </c:pt>
                <c:pt idx="52">
                  <c:v>165.85508227348845</c:v>
                </c:pt>
                <c:pt idx="53">
                  <c:v>166.81639286342502</c:v>
                </c:pt>
                <c:pt idx="54">
                  <c:v>164.90966283555966</c:v>
                </c:pt>
                <c:pt idx="55">
                  <c:v>164.31966148225203</c:v>
                </c:pt>
                <c:pt idx="56">
                  <c:v>166.79030939120429</c:v>
                </c:pt>
                <c:pt idx="57">
                  <c:v>165.65418581182391</c:v>
                </c:pt>
                <c:pt idx="58">
                  <c:v>165.65721966997916</c:v>
                </c:pt>
                <c:pt idx="59">
                  <c:v>165.24242691957679</c:v>
                </c:pt>
                <c:pt idx="60">
                  <c:v>167.07852915024745</c:v>
                </c:pt>
                <c:pt idx="61">
                  <c:v>164.70483033228254</c:v>
                </c:pt>
                <c:pt idx="62">
                  <c:v>167.42516890768007</c:v>
                </c:pt>
                <c:pt idx="63">
                  <c:v>165.98996489004253</c:v>
                </c:pt>
                <c:pt idx="64">
                  <c:v>164.21835956038944</c:v>
                </c:pt>
                <c:pt idx="65">
                  <c:v>166.55807830417038</c:v>
                </c:pt>
                <c:pt idx="66">
                  <c:v>166.14889525075378</c:v>
                </c:pt>
                <c:pt idx="67">
                  <c:v>166.21601771009765</c:v>
                </c:pt>
                <c:pt idx="68">
                  <c:v>164.8040647516606</c:v>
                </c:pt>
                <c:pt idx="69">
                  <c:v>166.31997662606707</c:v>
                </c:pt>
                <c:pt idx="70">
                  <c:v>165.29454619313606</c:v>
                </c:pt>
                <c:pt idx="71">
                  <c:v>165.34532232223677</c:v>
                </c:pt>
                <c:pt idx="72">
                  <c:v>165.1714590920632</c:v>
                </c:pt>
                <c:pt idx="73">
                  <c:v>165.44438948411465</c:v>
                </c:pt>
                <c:pt idx="74">
                  <c:v>164.35696893083468</c:v>
                </c:pt>
                <c:pt idx="75">
                  <c:v>166.15326028488292</c:v>
                </c:pt>
                <c:pt idx="76">
                  <c:v>165.56210965098794</c:v>
                </c:pt>
                <c:pt idx="77">
                  <c:v>167.25776377486071</c:v>
                </c:pt>
                <c:pt idx="78">
                  <c:v>165.14226452764225</c:v>
                </c:pt>
                <c:pt idx="79">
                  <c:v>165.99370987796053</c:v>
                </c:pt>
                <c:pt idx="80">
                  <c:v>166.0518460342505</c:v>
                </c:pt>
                <c:pt idx="81">
                  <c:v>165.59893152479194</c:v>
                </c:pt>
                <c:pt idx="82">
                  <c:v>165.14300192986201</c:v>
                </c:pt>
                <c:pt idx="83">
                  <c:v>166.94002570523605</c:v>
                </c:pt>
                <c:pt idx="84">
                  <c:v>165.9085220384209</c:v>
                </c:pt>
                <c:pt idx="85">
                  <c:v>165.65035290126477</c:v>
                </c:pt>
                <c:pt idx="86">
                  <c:v>166.16097203394182</c:v>
                </c:pt>
                <c:pt idx="87">
                  <c:v>165.23501937031753</c:v>
                </c:pt>
                <c:pt idx="88">
                  <c:v>165.19665888558404</c:v>
                </c:pt>
                <c:pt idx="89">
                  <c:v>164.50761053812172</c:v>
                </c:pt>
                <c:pt idx="90">
                  <c:v>165.94652698097315</c:v>
                </c:pt>
                <c:pt idx="91">
                  <c:v>165.10950898019289</c:v>
                </c:pt>
                <c:pt idx="92">
                  <c:v>164.68639858138539</c:v>
                </c:pt>
                <c:pt idx="93">
                  <c:v>164.9447411776344</c:v>
                </c:pt>
                <c:pt idx="94">
                  <c:v>166.84236753801395</c:v>
                </c:pt>
                <c:pt idx="95">
                  <c:v>166.05371611672629</c:v>
                </c:pt>
                <c:pt idx="96">
                  <c:v>166.57336022381841</c:v>
                </c:pt>
                <c:pt idx="97">
                  <c:v>165.90243851267601</c:v>
                </c:pt>
                <c:pt idx="98">
                  <c:v>166.53487803025172</c:v>
                </c:pt>
                <c:pt idx="99">
                  <c:v>164.00269193939434</c:v>
                </c:pt>
                <c:pt idx="100">
                  <c:v>167.1610625091555</c:v>
                </c:pt>
                <c:pt idx="101">
                  <c:v>166.14067003193094</c:v>
                </c:pt>
                <c:pt idx="102">
                  <c:v>165.66749564093547</c:v>
                </c:pt>
                <c:pt idx="103">
                  <c:v>166.50214104413919</c:v>
                </c:pt>
                <c:pt idx="104">
                  <c:v>165.69070042330182</c:v>
                </c:pt>
                <c:pt idx="105">
                  <c:v>165.54472576992671</c:v>
                </c:pt>
                <c:pt idx="106">
                  <c:v>165.79759675168694</c:v>
                </c:pt>
                <c:pt idx="107">
                  <c:v>166.82249806943315</c:v>
                </c:pt>
                <c:pt idx="108">
                  <c:v>165.76442639426114</c:v>
                </c:pt>
                <c:pt idx="109">
                  <c:v>165.51552233749655</c:v>
                </c:pt>
                <c:pt idx="110">
                  <c:v>167.32280587765553</c:v>
                </c:pt>
                <c:pt idx="111">
                  <c:v>165.77533051291331</c:v>
                </c:pt>
                <c:pt idx="112">
                  <c:v>166.97522183890075</c:v>
                </c:pt>
                <c:pt idx="113">
                  <c:v>167.24487542037929</c:v>
                </c:pt>
                <c:pt idx="114">
                  <c:v>166.15954308456693</c:v>
                </c:pt>
                <c:pt idx="115">
                  <c:v>165.53350031952345</c:v>
                </c:pt>
                <c:pt idx="116">
                  <c:v>164.98201586908382</c:v>
                </c:pt>
                <c:pt idx="117">
                  <c:v>166.30474321440158</c:v>
                </c:pt>
                <c:pt idx="118">
                  <c:v>165.07810689199243</c:v>
                </c:pt>
                <c:pt idx="119">
                  <c:v>164.55412699822239</c:v>
                </c:pt>
                <c:pt idx="120">
                  <c:v>166.76636422496986</c:v>
                </c:pt>
                <c:pt idx="121">
                  <c:v>166.84648677251005</c:v>
                </c:pt>
                <c:pt idx="122">
                  <c:v>165.22523662169462</c:v>
                </c:pt>
                <c:pt idx="123">
                  <c:v>163.9719531715717</c:v>
                </c:pt>
                <c:pt idx="124">
                  <c:v>163.72255440642357</c:v>
                </c:pt>
                <c:pt idx="125">
                  <c:v>167.0965508362786</c:v>
                </c:pt>
                <c:pt idx="126">
                  <c:v>166.10553912534894</c:v>
                </c:pt>
                <c:pt idx="127">
                  <c:v>165.74052514043666</c:v>
                </c:pt>
                <c:pt idx="128">
                  <c:v>164.99665668553021</c:v>
                </c:pt>
                <c:pt idx="129">
                  <c:v>167.87543894605577</c:v>
                </c:pt>
                <c:pt idx="130">
                  <c:v>165.35224769500934</c:v>
                </c:pt>
                <c:pt idx="131">
                  <c:v>165.49079188715626</c:v>
                </c:pt>
                <c:pt idx="132">
                  <c:v>165.32784177394399</c:v>
                </c:pt>
                <c:pt idx="133">
                  <c:v>164.09954621320605</c:v>
                </c:pt>
                <c:pt idx="134">
                  <c:v>165.78044245897877</c:v>
                </c:pt>
                <c:pt idx="135">
                  <c:v>164.97349088744309</c:v>
                </c:pt>
                <c:pt idx="136">
                  <c:v>163.89866754337172</c:v>
                </c:pt>
                <c:pt idx="137">
                  <c:v>166.74571908557962</c:v>
                </c:pt>
                <c:pt idx="138">
                  <c:v>164.75308075228168</c:v>
                </c:pt>
                <c:pt idx="139">
                  <c:v>165.19708260465362</c:v>
                </c:pt>
                <c:pt idx="140">
                  <c:v>166.16083864101478</c:v>
                </c:pt>
                <c:pt idx="141">
                  <c:v>166.75301823400315</c:v>
                </c:pt>
                <c:pt idx="142">
                  <c:v>165.84358709700408</c:v>
                </c:pt>
                <c:pt idx="143">
                  <c:v>165.03076337118114</c:v>
                </c:pt>
                <c:pt idx="144">
                  <c:v>165.70541766612013</c:v>
                </c:pt>
                <c:pt idx="145">
                  <c:v>164.81407811419632</c:v>
                </c:pt>
                <c:pt idx="146">
                  <c:v>166.63009945308849</c:v>
                </c:pt>
                <c:pt idx="147">
                  <c:v>166.16909699842503</c:v>
                </c:pt>
                <c:pt idx="148">
                  <c:v>167.77456209180431</c:v>
                </c:pt>
                <c:pt idx="149">
                  <c:v>164.88022654854245</c:v>
                </c:pt>
                <c:pt idx="150">
                  <c:v>164.26953094569737</c:v>
                </c:pt>
                <c:pt idx="151">
                  <c:v>166.22659368122336</c:v>
                </c:pt>
                <c:pt idx="152">
                  <c:v>164.92148987505462</c:v>
                </c:pt>
                <c:pt idx="153">
                  <c:v>164.95184391211612</c:v>
                </c:pt>
                <c:pt idx="154">
                  <c:v>167.1003166807985</c:v>
                </c:pt>
                <c:pt idx="155">
                  <c:v>166.19835478285523</c:v>
                </c:pt>
                <c:pt idx="156">
                  <c:v>168.16517745553244</c:v>
                </c:pt>
                <c:pt idx="157">
                  <c:v>165.33318899979128</c:v>
                </c:pt>
                <c:pt idx="158">
                  <c:v>164.83618630547224</c:v>
                </c:pt>
                <c:pt idx="159">
                  <c:v>165.51034962081857</c:v>
                </c:pt>
                <c:pt idx="160">
                  <c:v>166.437918780319</c:v>
                </c:pt>
                <c:pt idx="161">
                  <c:v>166.57501112259382</c:v>
                </c:pt>
                <c:pt idx="162">
                  <c:v>166.24986093413472</c:v>
                </c:pt>
                <c:pt idx="163">
                  <c:v>165.94533666234125</c:v>
                </c:pt>
                <c:pt idx="164">
                  <c:v>166.49064910177356</c:v>
                </c:pt>
                <c:pt idx="165">
                  <c:v>165.68148758164978</c:v>
                </c:pt>
                <c:pt idx="166">
                  <c:v>162.69682756949956</c:v>
                </c:pt>
                <c:pt idx="167">
                  <c:v>164.66894267796783</c:v>
                </c:pt>
                <c:pt idx="168">
                  <c:v>165.8220182331566</c:v>
                </c:pt>
                <c:pt idx="169">
                  <c:v>165.18023891759807</c:v>
                </c:pt>
                <c:pt idx="170">
                  <c:v>166.64204786309458</c:v>
                </c:pt>
                <c:pt idx="171">
                  <c:v>165.92158363945998</c:v>
                </c:pt>
                <c:pt idx="172">
                  <c:v>166.0143386661637</c:v>
                </c:pt>
                <c:pt idx="173">
                  <c:v>165.49801336630483</c:v>
                </c:pt>
                <c:pt idx="174">
                  <c:v>164.5869939393958</c:v>
                </c:pt>
                <c:pt idx="175">
                  <c:v>166.04603348295302</c:v>
                </c:pt>
                <c:pt idx="176">
                  <c:v>166.08945617575344</c:v>
                </c:pt>
                <c:pt idx="177">
                  <c:v>165.20251279946501</c:v>
                </c:pt>
                <c:pt idx="178">
                  <c:v>164.7276090741282</c:v>
                </c:pt>
                <c:pt idx="179">
                  <c:v>166.25232810230213</c:v>
                </c:pt>
                <c:pt idx="180">
                  <c:v>164.14409496320002</c:v>
                </c:pt>
                <c:pt idx="181">
                  <c:v>165.18198093683819</c:v>
                </c:pt>
                <c:pt idx="182">
                  <c:v>165.37348135354176</c:v>
                </c:pt>
                <c:pt idx="183">
                  <c:v>166.47519378309465</c:v>
                </c:pt>
                <c:pt idx="184">
                  <c:v>167.00324735549955</c:v>
                </c:pt>
                <c:pt idx="185">
                  <c:v>165.72070178890735</c:v>
                </c:pt>
                <c:pt idx="186">
                  <c:v>164.72189352758531</c:v>
                </c:pt>
                <c:pt idx="187">
                  <c:v>165.90200936280488</c:v>
                </c:pt>
                <c:pt idx="188">
                  <c:v>166.13990117136257</c:v>
                </c:pt>
                <c:pt idx="189">
                  <c:v>164.68988458111062</c:v>
                </c:pt>
                <c:pt idx="190">
                  <c:v>164.74947232020011</c:v>
                </c:pt>
                <c:pt idx="191">
                  <c:v>165.68421816095781</c:v>
                </c:pt>
                <c:pt idx="192">
                  <c:v>166.21501485602053</c:v>
                </c:pt>
                <c:pt idx="193">
                  <c:v>166.1143877902235</c:v>
                </c:pt>
                <c:pt idx="194">
                  <c:v>164.63920881633126</c:v>
                </c:pt>
                <c:pt idx="195">
                  <c:v>165.73222248188162</c:v>
                </c:pt>
                <c:pt idx="196">
                  <c:v>164.91223201238719</c:v>
                </c:pt>
                <c:pt idx="197">
                  <c:v>165.68403397559433</c:v>
                </c:pt>
                <c:pt idx="198">
                  <c:v>165.27194609571791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'2.simulazione Medie'!$O$2</c:f>
              <c:strCache>
                <c:ptCount val="1"/>
                <c:pt idx="0">
                  <c:v>&lt;H&gt;</c:v>
                </c:pt>
              </c:strCache>
            </c:strRef>
          </c:tx>
          <c:spPr>
            <a:ln w="28575">
              <a:noFill/>
            </a:ln>
          </c:spPr>
          <c:yVal>
            <c:numRef>
              <c:f>'2.simulazione Medie'!$O$5:$O$204</c:f>
              <c:numCache>
                <c:formatCode>General</c:formatCode>
                <c:ptCount val="200"/>
                <c:pt idx="0" formatCode="0.00">
                  <c:v>165.67252838630822</c:v>
                </c:pt>
                <c:pt idx="6" formatCode="0.00">
                  <c:v>166.05460043431376</c:v>
                </c:pt>
                <c:pt idx="12" formatCode="0.00">
                  <c:v>165.59379763356256</c:v>
                </c:pt>
                <c:pt idx="18" formatCode="0.00">
                  <c:v>165.73566681772351</c:v>
                </c:pt>
                <c:pt idx="24" formatCode="0.00">
                  <c:v>165.61229444018102</c:v>
                </c:pt>
                <c:pt idx="30" formatCode="0.00">
                  <c:v>165.63604270342219</c:v>
                </c:pt>
                <c:pt idx="36" formatCode="0.00">
                  <c:v>165.86362709717767</c:v>
                </c:pt>
                <c:pt idx="42" formatCode="0.00">
                  <c:v>165.45061226797131</c:v>
                </c:pt>
                <c:pt idx="48" formatCode="0.00">
                  <c:v>166.30194454020486</c:v>
                </c:pt>
                <c:pt idx="54" formatCode="0.00">
                  <c:v>165.4289110183993</c:v>
                </c:pt>
                <c:pt idx="60" formatCode="0.00">
                  <c:v>165.99582185746874</c:v>
                </c:pt>
                <c:pt idx="66" formatCode="0.00">
                  <c:v>165.68813714232533</c:v>
                </c:pt>
                <c:pt idx="72" formatCode="0.00">
                  <c:v>165.65765853629068</c:v>
                </c:pt>
                <c:pt idx="78" formatCode="0.00">
                  <c:v>165.81162993329056</c:v>
                </c:pt>
                <c:pt idx="84" formatCode="0.00">
                  <c:v>165.44318929460846</c:v>
                </c:pt>
                <c:pt idx="90" formatCode="0.00">
                  <c:v>165.59720989582101</c:v>
                </c:pt>
                <c:pt idx="96" formatCode="0.00">
                  <c:v>166.05251687453782</c:v>
                </c:pt>
                <c:pt idx="102" formatCode="0.00">
                  <c:v>166.00419294990388</c:v>
                </c:pt>
                <c:pt idx="108" formatCode="0.00">
                  <c:v>166.43303039693444</c:v>
                </c:pt>
                <c:pt idx="114" formatCode="0.00">
                  <c:v>165.43533939629845</c:v>
                </c:pt>
                <c:pt idx="120" formatCode="0.00">
                  <c:v>165.60485767224142</c:v>
                </c:pt>
                <c:pt idx="126" formatCode="0.00">
                  <c:v>165.92686657992286</c:v>
                </c:pt>
                <c:pt idx="132" formatCode="0.00">
                  <c:v>165.13761799375388</c:v>
                </c:pt>
                <c:pt idx="138" formatCode="0.00">
                  <c:v>165.62306178335641</c:v>
                </c:pt>
                <c:pt idx="144" formatCode="0.00">
                  <c:v>165.99558014536282</c:v>
                </c:pt>
                <c:pt idx="150" formatCode="0.00">
                  <c:v>165.61135497962422</c:v>
                </c:pt>
                <c:pt idx="156" formatCode="0.00">
                  <c:v>166.14297204742124</c:v>
                </c:pt>
                <c:pt idx="162" formatCode="0.00">
                  <c:v>165.28885075456111</c:v>
                </c:pt>
                <c:pt idx="168" formatCode="0.00">
                  <c:v>165.84637344762962</c:v>
                </c:pt>
                <c:pt idx="174" formatCode="0.00">
                  <c:v>165.48415559566627</c:v>
                </c:pt>
                <c:pt idx="180" formatCode="0.00">
                  <c:v>165.64978336351359</c:v>
                </c:pt>
                <c:pt idx="186" formatCode="0.00">
                  <c:v>165.31456318733689</c:v>
                </c:pt>
                <c:pt idx="192" formatCode="0.00">
                  <c:v>165.54951665540639</c:v>
                </c:pt>
                <c:pt idx="198" formatCode="0.00">
                  <c:v>165.64644099450666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55776"/>
        <c:axId val="118556352"/>
      </c:scatterChart>
      <c:valAx>
        <c:axId val="118555776"/>
        <c:scaling>
          <c:orientation val="minMax"/>
          <c:max val="210"/>
          <c:min val="0"/>
        </c:scaling>
        <c:delete val="0"/>
        <c:axPos val="b"/>
        <c:majorTickMark val="none"/>
        <c:minorTickMark val="none"/>
        <c:tickLblPos val="none"/>
        <c:crossAx val="118556352"/>
        <c:crosses val="autoZero"/>
        <c:crossBetween val="midCat"/>
      </c:valAx>
      <c:valAx>
        <c:axId val="118556352"/>
        <c:scaling>
          <c:orientation val="minMax"/>
          <c:max val="171"/>
          <c:min val="16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</a:t>
                </a:r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11855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Distribuzione dei dati e delle medie su N=6 punti</a:t>
            </a:r>
            <a:br>
              <a:rPr lang="it-IT"/>
            </a:br>
            <a:endParaRPr lang="it-IT"/>
          </a:p>
        </c:rich>
      </c:tx>
      <c:layout>
        <c:manualLayout>
          <c:xMode val="edge"/>
          <c:yMode val="edge"/>
          <c:x val="0.20071818916214859"/>
          <c:y val="0.7219454194908431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'2.simulazione Medie'!$B$2</c:f>
              <c:strCache>
                <c:ptCount val="1"/>
                <c:pt idx="0">
                  <c:v>H[cm]</c:v>
                </c:pt>
              </c:strCache>
            </c:strRef>
          </c:tx>
          <c:spPr>
            <a:ln w="28575">
              <a:noFill/>
            </a:ln>
          </c:spPr>
          <c:yVal>
            <c:numRef>
              <c:f>'2.simulazione Medie'!$C$5:$C$203</c:f>
              <c:numCache>
                <c:formatCode>0.0</c:formatCode>
                <c:ptCount val="199"/>
                <c:pt idx="0">
                  <c:v>165.89678095975526</c:v>
                </c:pt>
                <c:pt idx="1">
                  <c:v>168.44432551260206</c:v>
                </c:pt>
                <c:pt idx="2">
                  <c:v>168.76191727145479</c:v>
                </c:pt>
                <c:pt idx="3">
                  <c:v>168.50659081687223</c:v>
                </c:pt>
                <c:pt idx="4">
                  <c:v>167.81813354829407</c:v>
                </c:pt>
                <c:pt idx="5">
                  <c:v>169.1976441376832</c:v>
                </c:pt>
                <c:pt idx="6">
                  <c:v>167.12531785148903</c:v>
                </c:pt>
                <c:pt idx="7">
                  <c:v>168.95493066707257</c:v>
                </c:pt>
                <c:pt idx="8">
                  <c:v>166.53601328231036</c:v>
                </c:pt>
                <c:pt idx="9">
                  <c:v>166.1189477563502</c:v>
                </c:pt>
                <c:pt idx="10">
                  <c:v>169.35518987935205</c:v>
                </c:pt>
                <c:pt idx="11">
                  <c:v>168.12769353291691</c:v>
                </c:pt>
                <c:pt idx="12">
                  <c:v>167.33792778277783</c:v>
                </c:pt>
                <c:pt idx="13">
                  <c:v>166.50545539992993</c:v>
                </c:pt>
                <c:pt idx="14">
                  <c:v>169.31919957617276</c:v>
                </c:pt>
                <c:pt idx="15">
                  <c:v>167.56767477312437</c:v>
                </c:pt>
                <c:pt idx="16">
                  <c:v>167.98943759307599</c:v>
                </c:pt>
                <c:pt idx="17">
                  <c:v>167.81926854990508</c:v>
                </c:pt>
                <c:pt idx="18">
                  <c:v>166.9010024695497</c:v>
                </c:pt>
                <c:pt idx="19">
                  <c:v>167.32745756531111</c:v>
                </c:pt>
                <c:pt idx="20">
                  <c:v>166.72925789656941</c:v>
                </c:pt>
                <c:pt idx="21">
                  <c:v>167.88340170864583</c:v>
                </c:pt>
                <c:pt idx="22">
                  <c:v>166.96957216647206</c:v>
                </c:pt>
                <c:pt idx="23">
                  <c:v>167.4589825444331</c:v>
                </c:pt>
                <c:pt idx="24">
                  <c:v>167.75943220183899</c:v>
                </c:pt>
                <c:pt idx="25">
                  <c:v>168.5871887006214</c:v>
                </c:pt>
                <c:pt idx="26">
                  <c:v>166.87276204521183</c:v>
                </c:pt>
                <c:pt idx="27">
                  <c:v>167.05908232701611</c:v>
                </c:pt>
                <c:pt idx="28">
                  <c:v>167.0640635675399</c:v>
                </c:pt>
                <c:pt idx="29">
                  <c:v>167.36332777614439</c:v>
                </c:pt>
                <c:pt idx="30">
                  <c:v>169.6929888033338</c:v>
                </c:pt>
                <c:pt idx="31">
                  <c:v>168.45761060713036</c:v>
                </c:pt>
                <c:pt idx="32">
                  <c:v>168.44730489356624</c:v>
                </c:pt>
                <c:pt idx="33">
                  <c:v>166.80435746847877</c:v>
                </c:pt>
                <c:pt idx="34">
                  <c:v>169.59201429468433</c:v>
                </c:pt>
                <c:pt idx="35">
                  <c:v>166.01200539400338</c:v>
                </c:pt>
                <c:pt idx="36">
                  <c:v>167.51988136291868</c:v>
                </c:pt>
                <c:pt idx="37">
                  <c:v>167.04553211877985</c:v>
                </c:pt>
                <c:pt idx="38">
                  <c:v>166.19171185447738</c:v>
                </c:pt>
                <c:pt idx="39">
                  <c:v>167.50670021160036</c:v>
                </c:pt>
                <c:pt idx="40">
                  <c:v>168.24180250059612</c:v>
                </c:pt>
                <c:pt idx="41">
                  <c:v>168.72133774110017</c:v>
                </c:pt>
                <c:pt idx="42">
                  <c:v>166.16827459175417</c:v>
                </c:pt>
                <c:pt idx="43">
                  <c:v>168.28813336574495</c:v>
                </c:pt>
                <c:pt idx="44">
                  <c:v>169.07876763519047</c:v>
                </c:pt>
                <c:pt idx="45">
                  <c:v>167.19654669541896</c:v>
                </c:pt>
                <c:pt idx="46">
                  <c:v>169.62591812366691</c:v>
                </c:pt>
                <c:pt idx="47">
                  <c:v>167.5095914682984</c:v>
                </c:pt>
                <c:pt idx="48">
                  <c:v>169.37775387690482</c:v>
                </c:pt>
                <c:pt idx="49">
                  <c:v>167.28434117466065</c:v>
                </c:pt>
                <c:pt idx="50">
                  <c:v>168.1036372925914</c:v>
                </c:pt>
                <c:pt idx="51">
                  <c:v>170.28871907942738</c:v>
                </c:pt>
                <c:pt idx="52">
                  <c:v>167.91778479212738</c:v>
                </c:pt>
                <c:pt idx="53">
                  <c:v>168.47293153852141</c:v>
                </c:pt>
                <c:pt idx="54">
                  <c:v>167.89110729596615</c:v>
                </c:pt>
                <c:pt idx="55">
                  <c:v>167.84517924551108</c:v>
                </c:pt>
                <c:pt idx="56">
                  <c:v>168.28423847941582</c:v>
                </c:pt>
                <c:pt idx="57">
                  <c:v>168.16445179452086</c:v>
                </c:pt>
                <c:pt idx="58">
                  <c:v>166.75268816073321</c:v>
                </c:pt>
                <c:pt idx="59">
                  <c:v>169.26208376736594</c:v>
                </c:pt>
                <c:pt idx="60">
                  <c:v>166.81808439289583</c:v>
                </c:pt>
                <c:pt idx="61">
                  <c:v>167.90609639451034</c:v>
                </c:pt>
                <c:pt idx="62">
                  <c:v>166.90767479191987</c:v>
                </c:pt>
                <c:pt idx="63">
                  <c:v>168.16289976809858</c:v>
                </c:pt>
                <c:pt idx="64">
                  <c:v>167.66195832050875</c:v>
                </c:pt>
                <c:pt idx="65">
                  <c:v>166.78694755756419</c:v>
                </c:pt>
                <c:pt idx="66">
                  <c:v>167.86437496992741</c:v>
                </c:pt>
                <c:pt idx="67">
                  <c:v>166.21666710752208</c:v>
                </c:pt>
                <c:pt idx="68">
                  <c:v>168.73714240320652</c:v>
                </c:pt>
                <c:pt idx="69">
                  <c:v>167.12648937020884</c:v>
                </c:pt>
                <c:pt idx="70">
                  <c:v>168.22168183968753</c:v>
                </c:pt>
                <c:pt idx="71">
                  <c:v>168.62419996775475</c:v>
                </c:pt>
                <c:pt idx="72">
                  <c:v>168.57492962636167</c:v>
                </c:pt>
                <c:pt idx="73">
                  <c:v>169.08870330246415</c:v>
                </c:pt>
                <c:pt idx="74">
                  <c:v>166.77814245198581</c:v>
                </c:pt>
                <c:pt idx="75">
                  <c:v>166.57193716767426</c:v>
                </c:pt>
                <c:pt idx="76">
                  <c:v>168.49143771828059</c:v>
                </c:pt>
                <c:pt idx="77">
                  <c:v>169.61261322586412</c:v>
                </c:pt>
                <c:pt idx="78">
                  <c:v>167.67642204227744</c:v>
                </c:pt>
                <c:pt idx="79">
                  <c:v>167.6569376043056</c:v>
                </c:pt>
                <c:pt idx="80">
                  <c:v>167.55255653598843</c:v>
                </c:pt>
                <c:pt idx="81">
                  <c:v>169.2618788862078</c:v>
                </c:pt>
                <c:pt idx="82">
                  <c:v>167.80816464350531</c:v>
                </c:pt>
                <c:pt idx="83">
                  <c:v>166.47326287302266</c:v>
                </c:pt>
                <c:pt idx="84">
                  <c:v>168.6617533238495</c:v>
                </c:pt>
                <c:pt idx="85">
                  <c:v>169.31458894441795</c:v>
                </c:pt>
                <c:pt idx="86">
                  <c:v>167.83516931554482</c:v>
                </c:pt>
                <c:pt idx="87">
                  <c:v>168.37034541333523</c:v>
                </c:pt>
                <c:pt idx="88">
                  <c:v>167.95582588493852</c:v>
                </c:pt>
                <c:pt idx="89">
                  <c:v>165.40141277036091</c:v>
                </c:pt>
                <c:pt idx="90">
                  <c:v>166.90117836980335</c:v>
                </c:pt>
                <c:pt idx="91">
                  <c:v>168.96365061727627</c:v>
                </c:pt>
                <c:pt idx="92">
                  <c:v>166.89950482962709</c:v>
                </c:pt>
                <c:pt idx="93">
                  <c:v>168.4574842651061</c:v>
                </c:pt>
                <c:pt idx="94">
                  <c:v>167.78129575055883</c:v>
                </c:pt>
                <c:pt idx="95">
                  <c:v>168.08577568187295</c:v>
                </c:pt>
                <c:pt idx="96">
                  <c:v>167.8593358136232</c:v>
                </c:pt>
                <c:pt idx="97">
                  <c:v>168.85220402433802</c:v>
                </c:pt>
                <c:pt idx="98">
                  <c:v>167.77813323725698</c:v>
                </c:pt>
                <c:pt idx="99">
                  <c:v>169.31744700572071</c:v>
                </c:pt>
                <c:pt idx="100">
                  <c:v>167.92466476912898</c:v>
                </c:pt>
                <c:pt idx="101">
                  <c:v>166.73504795096923</c:v>
                </c:pt>
                <c:pt idx="102">
                  <c:v>166.99541694859101</c:v>
                </c:pt>
                <c:pt idx="103">
                  <c:v>166.22034850068633</c:v>
                </c:pt>
                <c:pt idx="104">
                  <c:v>165.90831902942821</c:v>
                </c:pt>
                <c:pt idx="105">
                  <c:v>166.29326314752919</c:v>
                </c:pt>
                <c:pt idx="106">
                  <c:v>168.01984924176125</c:v>
                </c:pt>
                <c:pt idx="107">
                  <c:v>168.31450110363136</c:v>
                </c:pt>
                <c:pt idx="108">
                  <c:v>168.26099155679876</c:v>
                </c:pt>
                <c:pt idx="109">
                  <c:v>168.04400374022441</c:v>
                </c:pt>
                <c:pt idx="110">
                  <c:v>167.25151640253316</c:v>
                </c:pt>
                <c:pt idx="111">
                  <c:v>168.38462758850085</c:v>
                </c:pt>
                <c:pt idx="112">
                  <c:v>169.66174241277562</c:v>
                </c:pt>
                <c:pt idx="113">
                  <c:v>166.88403872855483</c:v>
                </c:pt>
                <c:pt idx="114">
                  <c:v>168.87114161403861</c:v>
                </c:pt>
                <c:pt idx="115">
                  <c:v>167.56719001375552</c:v>
                </c:pt>
                <c:pt idx="116">
                  <c:v>167.36418701351474</c:v>
                </c:pt>
                <c:pt idx="117">
                  <c:v>167.71518874330829</c:v>
                </c:pt>
                <c:pt idx="118">
                  <c:v>168.27409484047732</c:v>
                </c:pt>
                <c:pt idx="119">
                  <c:v>167.85681340592845</c:v>
                </c:pt>
                <c:pt idx="120">
                  <c:v>168.51755652481773</c:v>
                </c:pt>
                <c:pt idx="121">
                  <c:v>167.23993109267158</c:v>
                </c:pt>
                <c:pt idx="122">
                  <c:v>167.94198683491825</c:v>
                </c:pt>
                <c:pt idx="123">
                  <c:v>169.35341965910982</c:v>
                </c:pt>
                <c:pt idx="124">
                  <c:v>168.71781507460889</c:v>
                </c:pt>
                <c:pt idx="125">
                  <c:v>167.88048021372165</c:v>
                </c:pt>
                <c:pt idx="126">
                  <c:v>167.20719367445767</c:v>
                </c:pt>
                <c:pt idx="127">
                  <c:v>168.21328353806319</c:v>
                </c:pt>
                <c:pt idx="128">
                  <c:v>166.12562690369981</c:v>
                </c:pt>
                <c:pt idx="129">
                  <c:v>168.58750031325957</c:v>
                </c:pt>
                <c:pt idx="130">
                  <c:v>167.1110917584646</c:v>
                </c:pt>
                <c:pt idx="131">
                  <c:v>168.83517367666315</c:v>
                </c:pt>
                <c:pt idx="132">
                  <c:v>167.58417820569227</c:v>
                </c:pt>
                <c:pt idx="133">
                  <c:v>168.09493389136347</c:v>
                </c:pt>
                <c:pt idx="134">
                  <c:v>168.06274828983982</c:v>
                </c:pt>
                <c:pt idx="135">
                  <c:v>168.24772438369055</c:v>
                </c:pt>
                <c:pt idx="136">
                  <c:v>167.52107114361513</c:v>
                </c:pt>
                <c:pt idx="137">
                  <c:v>168.01003584022081</c:v>
                </c:pt>
                <c:pt idx="138">
                  <c:v>168.24828603143854</c:v>
                </c:pt>
                <c:pt idx="139">
                  <c:v>166.5840396401077</c:v>
                </c:pt>
                <c:pt idx="140">
                  <c:v>168.41045834109605</c:v>
                </c:pt>
                <c:pt idx="141">
                  <c:v>168.71492630255136</c:v>
                </c:pt>
                <c:pt idx="142">
                  <c:v>169.69911439657852</c:v>
                </c:pt>
                <c:pt idx="143">
                  <c:v>167.40595668974055</c:v>
                </c:pt>
                <c:pt idx="144">
                  <c:v>166.413069486951</c:v>
                </c:pt>
                <c:pt idx="145">
                  <c:v>166.0200202695849</c:v>
                </c:pt>
                <c:pt idx="146">
                  <c:v>168.47699867270393</c:v>
                </c:pt>
                <c:pt idx="147">
                  <c:v>168.17512160203779</c:v>
                </c:pt>
                <c:pt idx="148">
                  <c:v>167.25530078142674</c:v>
                </c:pt>
                <c:pt idx="149">
                  <c:v>168.29181343219932</c:v>
                </c:pt>
                <c:pt idx="150">
                  <c:v>167.98072199839712</c:v>
                </c:pt>
                <c:pt idx="151">
                  <c:v>167.15003460018272</c:v>
                </c:pt>
                <c:pt idx="152">
                  <c:v>165.19774314120755</c:v>
                </c:pt>
                <c:pt idx="153">
                  <c:v>167.10479452745778</c:v>
                </c:pt>
                <c:pt idx="154">
                  <c:v>167.92135269992505</c:v>
                </c:pt>
                <c:pt idx="155">
                  <c:v>167.96051191247494</c:v>
                </c:pt>
                <c:pt idx="156">
                  <c:v>168.43352958635262</c:v>
                </c:pt>
                <c:pt idx="157">
                  <c:v>168.29275615348251</c:v>
                </c:pt>
                <c:pt idx="158">
                  <c:v>166.59301041556259</c:v>
                </c:pt>
                <c:pt idx="159">
                  <c:v>167.71029471410577</c:v>
                </c:pt>
                <c:pt idx="160">
                  <c:v>166.53308246450678</c:v>
                </c:pt>
                <c:pt idx="161">
                  <c:v>167.58354463100252</c:v>
                </c:pt>
                <c:pt idx="162">
                  <c:v>169.19291808642404</c:v>
                </c:pt>
                <c:pt idx="163">
                  <c:v>167.70431976509522</c:v>
                </c:pt>
                <c:pt idx="164">
                  <c:v>168.86044270482986</c:v>
                </c:pt>
                <c:pt idx="165">
                  <c:v>167.2058237940378</c:v>
                </c:pt>
                <c:pt idx="166">
                  <c:v>167.99647530624364</c:v>
                </c:pt>
                <c:pt idx="167">
                  <c:v>167.8249332350583</c:v>
                </c:pt>
                <c:pt idx="168">
                  <c:v>166.4965097739493</c:v>
                </c:pt>
                <c:pt idx="169">
                  <c:v>166.83213284256388</c:v>
                </c:pt>
                <c:pt idx="170">
                  <c:v>166.795822784503</c:v>
                </c:pt>
                <c:pt idx="171">
                  <c:v>167.70830870415335</c:v>
                </c:pt>
                <c:pt idx="172">
                  <c:v>167.48757232048274</c:v>
                </c:pt>
                <c:pt idx="173">
                  <c:v>167.00988921878547</c:v>
                </c:pt>
                <c:pt idx="174">
                  <c:v>164.84232342258343</c:v>
                </c:pt>
                <c:pt idx="175">
                  <c:v>167.80212763758064</c:v>
                </c:pt>
                <c:pt idx="176">
                  <c:v>165.84450713603061</c:v>
                </c:pt>
                <c:pt idx="177">
                  <c:v>169.41086931606569</c:v>
                </c:pt>
                <c:pt idx="178">
                  <c:v>168.21142054005725</c:v>
                </c:pt>
                <c:pt idx="179">
                  <c:v>168.95630201227547</c:v>
                </c:pt>
                <c:pt idx="180">
                  <c:v>167.52800931791688</c:v>
                </c:pt>
                <c:pt idx="181">
                  <c:v>167.00051679968553</c:v>
                </c:pt>
                <c:pt idx="182">
                  <c:v>167.72633547844339</c:v>
                </c:pt>
                <c:pt idx="183">
                  <c:v>165.50387031651161</c:v>
                </c:pt>
                <c:pt idx="184">
                  <c:v>168.73783283849761</c:v>
                </c:pt>
                <c:pt idx="185">
                  <c:v>167.84371097319672</c:v>
                </c:pt>
                <c:pt idx="186">
                  <c:v>167.47457929286941</c:v>
                </c:pt>
                <c:pt idx="187">
                  <c:v>166.30304671598685</c:v>
                </c:pt>
                <c:pt idx="188">
                  <c:v>167.42726930255722</c:v>
                </c:pt>
                <c:pt idx="189">
                  <c:v>167.62432833229806</c:v>
                </c:pt>
                <c:pt idx="190">
                  <c:v>168.04231670695913</c:v>
                </c:pt>
                <c:pt idx="191">
                  <c:v>166.71702505037217</c:v>
                </c:pt>
                <c:pt idx="192">
                  <c:v>169.38984928674515</c:v>
                </c:pt>
                <c:pt idx="193">
                  <c:v>168.42289946613298</c:v>
                </c:pt>
                <c:pt idx="194">
                  <c:v>167.94598991616076</c:v>
                </c:pt>
                <c:pt idx="195">
                  <c:v>168.0762660508247</c:v>
                </c:pt>
                <c:pt idx="196">
                  <c:v>166.24410867811204</c:v>
                </c:pt>
                <c:pt idx="197">
                  <c:v>167.54903203470539</c:v>
                </c:pt>
                <c:pt idx="198">
                  <c:v>166.63455644669244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'2.simulazione Medie'!$O$2</c:f>
              <c:strCache>
                <c:ptCount val="1"/>
                <c:pt idx="0">
                  <c:v>&lt;H&gt;</c:v>
                </c:pt>
              </c:strCache>
            </c:strRef>
          </c:tx>
          <c:spPr>
            <a:ln w="28575">
              <a:noFill/>
            </a:ln>
          </c:spPr>
          <c:yVal>
            <c:numRef>
              <c:f>'2.simulazione Medie'!$P$5:$P$204</c:f>
              <c:numCache>
                <c:formatCode>General</c:formatCode>
                <c:ptCount val="200"/>
                <c:pt idx="0" formatCode="0.00">
                  <c:v>167.73606018038839</c:v>
                </c:pt>
                <c:pt idx="6" formatCode="0.00">
                  <c:v>167.69483505014958</c:v>
                </c:pt>
                <c:pt idx="12" formatCode="0.00">
                  <c:v>167.53800833150621</c:v>
                </c:pt>
                <c:pt idx="18" formatCode="0.00">
                  <c:v>167.35481396256696</c:v>
                </c:pt>
                <c:pt idx="24" formatCode="0.00">
                  <c:v>167.81081183908819</c:v>
                </c:pt>
                <c:pt idx="30" formatCode="0.00">
                  <c:v>167.72701070089732</c:v>
                </c:pt>
                <c:pt idx="36" formatCode="0.00">
                  <c:v>167.59586880775811</c:v>
                </c:pt>
                <c:pt idx="42" formatCode="0.00">
                  <c:v>168.29216833036583</c:v>
                </c:pt>
                <c:pt idx="48" formatCode="0.00">
                  <c:v>168.36301445696466</c:v>
                </c:pt>
                <c:pt idx="54" formatCode="0.00">
                  <c:v>167.79945040909377</c:v>
                </c:pt>
                <c:pt idx="60" formatCode="0.00">
                  <c:v>167.41883350763624</c:v>
                </c:pt>
                <c:pt idx="66" formatCode="0.00">
                  <c:v>167.78042682067931</c:v>
                </c:pt>
                <c:pt idx="72" formatCode="0.00">
                  <c:v>168.12655585614101</c:v>
                </c:pt>
                <c:pt idx="78" formatCode="0.00">
                  <c:v>168.06110795824546</c:v>
                </c:pt>
                <c:pt idx="84" formatCode="0.00">
                  <c:v>167.87609137342599</c:v>
                </c:pt>
                <c:pt idx="90" formatCode="0.00">
                  <c:v>168.08960095951835</c:v>
                </c:pt>
                <c:pt idx="96" formatCode="0.00">
                  <c:v>167.38841804272721</c:v>
                </c:pt>
                <c:pt idx="102" formatCode="0.00">
                  <c:v>167.36928372596839</c:v>
                </c:pt>
                <c:pt idx="108" formatCode="0.00">
                  <c:v>168.00046278140047</c:v>
                </c:pt>
                <c:pt idx="114" formatCode="0.00">
                  <c:v>168.07015097425406</c:v>
                </c:pt>
                <c:pt idx="120" formatCode="0.00">
                  <c:v>167.97847938293282</c:v>
                </c:pt>
                <c:pt idx="126" formatCode="0.00">
                  <c:v>167.80694546351941</c:v>
                </c:pt>
                <c:pt idx="132" formatCode="0.00">
                  <c:v>167.94784020696156</c:v>
                </c:pt>
                <c:pt idx="138" formatCode="0.00">
                  <c:v>167.81479914327903</c:v>
                </c:pt>
                <c:pt idx="144" formatCode="0.00">
                  <c:v>167.20656185121487</c:v>
                </c:pt>
                <c:pt idx="150" formatCode="0.00">
                  <c:v>167.43447497491488</c:v>
                </c:pt>
                <c:pt idx="156" formatCode="0.00">
                  <c:v>167.81097223153998</c:v>
                </c:pt>
                <c:pt idx="162" formatCode="0.00">
                  <c:v>167.66176869968581</c:v>
                </c:pt>
                <c:pt idx="168" formatCode="0.00">
                  <c:v>167.02300631566982</c:v>
                </c:pt>
                <c:pt idx="174" formatCode="0.00">
                  <c:v>167.28262819771507</c:v>
                </c:pt>
                <c:pt idx="180" formatCode="0.00">
                  <c:v>167.31694993679633</c:v>
                </c:pt>
                <c:pt idx="186" formatCode="0.00">
                  <c:v>167.74235701209062</c:v>
                </c:pt>
                <c:pt idx="192" formatCode="0.00">
                  <c:v>167.71831881107255</c:v>
                </c:pt>
                <c:pt idx="198" formatCode="0.00">
                  <c:v>167.82530081702737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58080"/>
        <c:axId val="118558656"/>
      </c:scatterChart>
      <c:valAx>
        <c:axId val="118558080"/>
        <c:scaling>
          <c:orientation val="minMax"/>
          <c:max val="210"/>
          <c:min val="0"/>
        </c:scaling>
        <c:delete val="0"/>
        <c:axPos val="b"/>
        <c:majorTickMark val="none"/>
        <c:minorTickMark val="none"/>
        <c:tickLblPos val="none"/>
        <c:crossAx val="118558656"/>
        <c:crosses val="autoZero"/>
        <c:crossBetween val="midCat"/>
      </c:valAx>
      <c:valAx>
        <c:axId val="118558656"/>
        <c:scaling>
          <c:orientation val="minMax"/>
          <c:max val="171"/>
          <c:min val="16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</a:t>
                </a:r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118558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Differenze (L-H) e differenze di medie  (L</a:t>
            </a:r>
            <a:r>
              <a:rPr lang="it-IT" baseline="-25000"/>
              <a:t>m</a:t>
            </a:r>
            <a:r>
              <a:rPr lang="it-IT"/>
              <a:t>-H</a:t>
            </a:r>
            <a:r>
              <a:rPr lang="it-IT" baseline="-25000"/>
              <a:t>m</a:t>
            </a:r>
            <a:r>
              <a:rPr lang="it-IT"/>
              <a:t>)</a:t>
            </a:r>
            <a:r>
              <a:rPr lang="it-IT" baseline="0"/>
              <a:t> </a:t>
            </a:r>
            <a:r>
              <a:rPr lang="it-IT"/>
              <a:t> (N=6)</a:t>
            </a:r>
          </a:p>
        </c:rich>
      </c:tx>
      <c:layout>
        <c:manualLayout>
          <c:xMode val="edge"/>
          <c:yMode val="edge"/>
          <c:x val="0.18575665157458726"/>
          <c:y val="4.0331516086714652E-3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'2.simulazione Medie'!$D$5:$D$203</c:f>
              <c:numCache>
                <c:formatCode>0.0</c:formatCode>
                <c:ptCount val="199"/>
                <c:pt idx="0">
                  <c:v>-2.8871400668927549</c:v>
                </c:pt>
                <c:pt idx="1">
                  <c:v>3.7026484101201618</c:v>
                </c:pt>
                <c:pt idx="2">
                  <c:v>3.6287373045055915</c:v>
                </c:pt>
                <c:pt idx="3">
                  <c:v>3.1478773487376941</c:v>
                </c:pt>
                <c:pt idx="4">
                  <c:v>2.7090756064628749</c:v>
                </c:pt>
                <c:pt idx="5">
                  <c:v>4.2890233258787589</c:v>
                </c:pt>
                <c:pt idx="6">
                  <c:v>1.3262182294664342</c:v>
                </c:pt>
                <c:pt idx="7">
                  <c:v>3.235919285063801</c:v>
                </c:pt>
                <c:pt idx="8">
                  <c:v>-0.7443829334995371</c:v>
                </c:pt>
                <c:pt idx="9">
                  <c:v>0.16942284430152199</c:v>
                </c:pt>
                <c:pt idx="10">
                  <c:v>4.0150811599763188</c:v>
                </c:pt>
                <c:pt idx="11">
                  <c:v>1.8882317783000531</c:v>
                </c:pt>
                <c:pt idx="12">
                  <c:v>1.3470413899114817</c:v>
                </c:pt>
                <c:pt idx="13">
                  <c:v>0.82906733804881583</c:v>
                </c:pt>
                <c:pt idx="14">
                  <c:v>3.6208145945955721</c:v>
                </c:pt>
                <c:pt idx="15">
                  <c:v>2.3187007321773478</c:v>
                </c:pt>
                <c:pt idx="16">
                  <c:v>2.2372549997210456</c:v>
                </c:pt>
                <c:pt idx="17">
                  <c:v>2.6232988191563891</c:v>
                </c:pt>
                <c:pt idx="18">
                  <c:v>1.4399375629073177</c:v>
                </c:pt>
                <c:pt idx="19">
                  <c:v>1.1980845174431352</c:v>
                </c:pt>
                <c:pt idx="20">
                  <c:v>0.67469441373447125</c:v>
                </c:pt>
                <c:pt idx="21">
                  <c:v>2.2398533344662326</c:v>
                </c:pt>
                <c:pt idx="22">
                  <c:v>0.90732597381349933</c:v>
                </c:pt>
                <c:pt idx="23">
                  <c:v>2.3957776422754762</c:v>
                </c:pt>
                <c:pt idx="24">
                  <c:v>1.3062013864924324</c:v>
                </c:pt>
                <c:pt idx="25">
                  <c:v>1.7030189759513803</c:v>
                </c:pt>
                <c:pt idx="26">
                  <c:v>0.64638959172026489</c:v>
                </c:pt>
                <c:pt idx="27">
                  <c:v>1.9151008213925707</c:v>
                </c:pt>
                <c:pt idx="28">
                  <c:v>1.5345139479661611</c:v>
                </c:pt>
                <c:pt idx="29">
                  <c:v>3.9268652537637081</c:v>
                </c:pt>
                <c:pt idx="30">
                  <c:v>5.9338745685616345</c:v>
                </c:pt>
                <c:pt idx="31">
                  <c:v>2.5101163706445107</c:v>
                </c:pt>
                <c:pt idx="32">
                  <c:v>2.7316324963525744</c:v>
                </c:pt>
                <c:pt idx="33">
                  <c:v>0.228795134454856</c:v>
                </c:pt>
                <c:pt idx="34">
                  <c:v>2.992370918903589</c:v>
                </c:pt>
                <c:pt idx="35">
                  <c:v>0.7932357517465789</c:v>
                </c:pt>
                <c:pt idx="36">
                  <c:v>-0.17326117828594079</c:v>
                </c:pt>
                <c:pt idx="37">
                  <c:v>1.4103507525173882</c:v>
                </c:pt>
                <c:pt idx="38">
                  <c:v>1.2743768435623792</c:v>
                </c:pt>
                <c:pt idx="39">
                  <c:v>2.086579963676968</c:v>
                </c:pt>
                <c:pt idx="40">
                  <c:v>2.4690610096062642</c:v>
                </c:pt>
                <c:pt idx="41">
                  <c:v>2.9780958153295671</c:v>
                </c:pt>
                <c:pt idx="42">
                  <c:v>1.62546161806128</c:v>
                </c:pt>
                <c:pt idx="43">
                  <c:v>2.5493201791533977</c:v>
                </c:pt>
                <c:pt idx="44">
                  <c:v>4.727489952425401</c:v>
                </c:pt>
                <c:pt idx="45">
                  <c:v>-5.0734298869826944E-2</c:v>
                </c:pt>
                <c:pt idx="46">
                  <c:v>3.251135172121792</c:v>
                </c:pt>
                <c:pt idx="47">
                  <c:v>3.0608856493538497</c:v>
                </c:pt>
                <c:pt idx="48">
                  <c:v>2.3780772201687626</c:v>
                </c:pt>
                <c:pt idx="49">
                  <c:v>0.55303265796840151</c:v>
                </c:pt>
                <c:pt idx="50">
                  <c:v>2.5057424909574877</c:v>
                </c:pt>
                <c:pt idx="51">
                  <c:v>4.4774069501739291</c:v>
                </c:pt>
                <c:pt idx="52">
                  <c:v>2.062702518638929</c:v>
                </c:pt>
                <c:pt idx="53">
                  <c:v>1.6565386750963853</c:v>
                </c:pt>
                <c:pt idx="54">
                  <c:v>2.9814444604064931</c:v>
                </c:pt>
                <c:pt idx="55">
                  <c:v>3.525517763259046</c:v>
                </c:pt>
                <c:pt idx="56">
                  <c:v>1.4939290882115301</c:v>
                </c:pt>
                <c:pt idx="57">
                  <c:v>2.51026598269695</c:v>
                </c:pt>
                <c:pt idx="58">
                  <c:v>1.0954684907540582</c:v>
                </c:pt>
                <c:pt idx="59">
                  <c:v>4.0196568477891503</c:v>
                </c:pt>
                <c:pt idx="60">
                  <c:v>-0.26044475735162109</c:v>
                </c:pt>
                <c:pt idx="61">
                  <c:v>3.201266062227802</c:v>
                </c:pt>
                <c:pt idx="62">
                  <c:v>-0.51749411576020066</c:v>
                </c:pt>
                <c:pt idx="63">
                  <c:v>2.1729348780560542</c:v>
                </c:pt>
                <c:pt idx="64">
                  <c:v>3.4435987601193006</c:v>
                </c:pt>
                <c:pt idx="65">
                  <c:v>0.22886925339381037</c:v>
                </c:pt>
                <c:pt idx="66">
                  <c:v>1.7154797191736293</c:v>
                </c:pt>
                <c:pt idx="67">
                  <c:v>6.4939742443925752E-4</c:v>
                </c:pt>
                <c:pt idx="68">
                  <c:v>3.9330776515459149</c:v>
                </c:pt>
                <c:pt idx="69">
                  <c:v>0.8065127441417701</c:v>
                </c:pt>
                <c:pt idx="70">
                  <c:v>2.9271356465514771</c:v>
                </c:pt>
                <c:pt idx="71">
                  <c:v>3.27887764551798</c:v>
                </c:pt>
                <c:pt idx="72">
                  <c:v>3.4034705342984637</c:v>
                </c:pt>
                <c:pt idx="73">
                  <c:v>3.6443138183495023</c:v>
                </c:pt>
                <c:pt idx="74">
                  <c:v>2.4211735211511325</c:v>
                </c:pt>
                <c:pt idx="75">
                  <c:v>0.41867688279134541</c:v>
                </c:pt>
                <c:pt idx="76">
                  <c:v>2.9293280672926585</c:v>
                </c:pt>
                <c:pt idx="77">
                  <c:v>2.3548494510034175</c:v>
                </c:pt>
                <c:pt idx="78">
                  <c:v>2.5341575146351829</c:v>
                </c:pt>
                <c:pt idx="79">
                  <c:v>1.6632277263450703</c:v>
                </c:pt>
                <c:pt idx="80">
                  <c:v>1.5007105017379274</c:v>
                </c:pt>
                <c:pt idx="81">
                  <c:v>3.6629473614158599</c:v>
                </c:pt>
                <c:pt idx="82">
                  <c:v>2.6651627136432978</c:v>
                </c:pt>
                <c:pt idx="83">
                  <c:v>-0.46676283221339077</c:v>
                </c:pt>
                <c:pt idx="84">
                  <c:v>2.7532312854285976</c:v>
                </c:pt>
                <c:pt idx="85">
                  <c:v>3.6642360431531813</c:v>
                </c:pt>
                <c:pt idx="86">
                  <c:v>1.674197281603</c:v>
                </c:pt>
                <c:pt idx="87">
                  <c:v>3.1353260430176988</c:v>
                </c:pt>
                <c:pt idx="88">
                  <c:v>2.759166999354477</c:v>
                </c:pt>
                <c:pt idx="89">
                  <c:v>0.89380223223918165</c:v>
                </c:pt>
                <c:pt idx="90">
                  <c:v>0.95465138883020018</c:v>
                </c:pt>
                <c:pt idx="91">
                  <c:v>3.8541416370833872</c:v>
                </c:pt>
                <c:pt idx="92">
                  <c:v>2.2131062482417008</c:v>
                </c:pt>
                <c:pt idx="93">
                  <c:v>3.5127430874717049</c:v>
                </c:pt>
                <c:pt idx="94">
                  <c:v>0.93892821254488013</c:v>
                </c:pt>
                <c:pt idx="95">
                  <c:v>2.0320595651466533</c:v>
                </c:pt>
                <c:pt idx="96">
                  <c:v>1.2859755898047922</c:v>
                </c:pt>
                <c:pt idx="97">
                  <c:v>2.9497655116620081</c:v>
                </c:pt>
                <c:pt idx="98">
                  <c:v>1.2432552070052623</c:v>
                </c:pt>
                <c:pt idx="99">
                  <c:v>5.3147550663263701</c:v>
                </c:pt>
                <c:pt idx="100">
                  <c:v>0.76360225997348152</c:v>
                </c:pt>
                <c:pt idx="101">
                  <c:v>0.59437791903829407</c:v>
                </c:pt>
                <c:pt idx="102">
                  <c:v>1.3279213076555436</c:v>
                </c:pt>
                <c:pt idx="103">
                  <c:v>-0.28179254345286608</c:v>
                </c:pt>
                <c:pt idx="104">
                  <c:v>0.21761860612639339</c:v>
                </c:pt>
                <c:pt idx="105">
                  <c:v>0.74853737760247441</c:v>
                </c:pt>
                <c:pt idx="106">
                  <c:v>2.222252490074311</c:v>
                </c:pt>
                <c:pt idx="107">
                  <c:v>1.4920030341982056</c:v>
                </c:pt>
                <c:pt idx="108">
                  <c:v>2.4965651625376211</c:v>
                </c:pt>
                <c:pt idx="109">
                  <c:v>2.5284814027278628</c:v>
                </c:pt>
                <c:pt idx="110">
                  <c:v>-7.128947512237005E-2</c:v>
                </c:pt>
                <c:pt idx="111">
                  <c:v>2.6092970755875342</c:v>
                </c:pt>
                <c:pt idx="112">
                  <c:v>2.6865205738748728</c:v>
                </c:pt>
                <c:pt idx="113">
                  <c:v>-0.36083669182445988</c:v>
                </c:pt>
                <c:pt idx="114">
                  <c:v>2.7115985294716722</c:v>
                </c:pt>
                <c:pt idx="115">
                  <c:v>2.0336896942320664</c:v>
                </c:pt>
                <c:pt idx="116">
                  <c:v>2.382171144430913</c:v>
                </c:pt>
                <c:pt idx="117">
                  <c:v>1.4104455289067062</c:v>
                </c:pt>
                <c:pt idx="118">
                  <c:v>3.1959879484848841</c:v>
                </c:pt>
                <c:pt idx="119">
                  <c:v>3.3026864077060623</c:v>
                </c:pt>
                <c:pt idx="120">
                  <c:v>1.7511922998478724</c:v>
                </c:pt>
                <c:pt idx="121">
                  <c:v>0.39344432016153519</c:v>
                </c:pt>
                <c:pt idx="122">
                  <c:v>2.7167502132236336</c:v>
                </c:pt>
                <c:pt idx="123">
                  <c:v>5.3814664875381197</c:v>
                </c:pt>
                <c:pt idx="124">
                  <c:v>4.995260668185324</c:v>
                </c:pt>
                <c:pt idx="125">
                  <c:v>0.78392937744305868</c:v>
                </c:pt>
                <c:pt idx="126">
                  <c:v>1.10165454910873</c:v>
                </c:pt>
                <c:pt idx="127">
                  <c:v>2.472758397626535</c:v>
                </c:pt>
                <c:pt idx="128">
                  <c:v>1.1289702181695986</c:v>
                </c:pt>
                <c:pt idx="129">
                  <c:v>0.71206136720380186</c:v>
                </c:pt>
                <c:pt idx="130">
                  <c:v>1.7588440634552569</c:v>
                </c:pt>
                <c:pt idx="131">
                  <c:v>3.3443817895068833</c:v>
                </c:pt>
                <c:pt idx="132">
                  <c:v>2.2563364317482808</c:v>
                </c:pt>
                <c:pt idx="133">
                  <c:v>3.9953876781574138</c:v>
                </c:pt>
                <c:pt idx="134">
                  <c:v>2.2823058308610484</c:v>
                </c:pt>
                <c:pt idx="135">
                  <c:v>3.2742334962474615</c:v>
                </c:pt>
                <c:pt idx="136">
                  <c:v>3.6224036002434161</c:v>
                </c:pt>
                <c:pt idx="137">
                  <c:v>1.264316754641186</c:v>
                </c:pt>
                <c:pt idx="138">
                  <c:v>3.4952052791568633</c:v>
                </c:pt>
                <c:pt idx="139">
                  <c:v>1.3869570354540883</c:v>
                </c:pt>
                <c:pt idx="140">
                  <c:v>2.2496197000812685</c:v>
                </c:pt>
                <c:pt idx="141">
                  <c:v>1.9619080685482118</c:v>
                </c:pt>
                <c:pt idx="142">
                  <c:v>3.8555272995744474</c:v>
                </c:pt>
                <c:pt idx="143">
                  <c:v>2.3751933185594112</c:v>
                </c:pt>
                <c:pt idx="144">
                  <c:v>0.70765182083087552</c:v>
                </c:pt>
                <c:pt idx="145">
                  <c:v>1.2059421553885841</c:v>
                </c:pt>
                <c:pt idx="146">
                  <c:v>1.8468992196154375</c:v>
                </c:pt>
                <c:pt idx="147">
                  <c:v>2.006024603612758</c:v>
                </c:pt>
                <c:pt idx="148">
                  <c:v>-0.51926131037757273</c:v>
                </c:pt>
                <c:pt idx="149">
                  <c:v>3.4115868836568666</c:v>
                </c:pt>
                <c:pt idx="150">
                  <c:v>3.7111910526997463</c:v>
                </c:pt>
                <c:pt idx="151">
                  <c:v>0.92344091895935776</c:v>
                </c:pt>
                <c:pt idx="152">
                  <c:v>0.27625326615293488</c:v>
                </c:pt>
                <c:pt idx="153">
                  <c:v>2.1529506153416662</c:v>
                </c:pt>
                <c:pt idx="154">
                  <c:v>0.82103601912655222</c:v>
                </c:pt>
                <c:pt idx="155">
                  <c:v>1.7621571296197089</c:v>
                </c:pt>
                <c:pt idx="156">
                  <c:v>0.26835213082017617</c:v>
                </c:pt>
                <c:pt idx="157">
                  <c:v>2.9595671536912391</c:v>
                </c:pt>
                <c:pt idx="158">
                  <c:v>1.7568241100903492</c:v>
                </c:pt>
                <c:pt idx="159">
                  <c:v>2.199945093287198</c:v>
                </c:pt>
                <c:pt idx="160">
                  <c:v>9.5163684187781428E-2</c:v>
                </c:pt>
                <c:pt idx="161">
                  <c:v>1.0085335084087035</c:v>
                </c:pt>
                <c:pt idx="162">
                  <c:v>2.9430571522893274</c:v>
                </c:pt>
                <c:pt idx="163">
                  <c:v>1.7589831027539731</c:v>
                </c:pt>
                <c:pt idx="164">
                  <c:v>2.3697936030563085</c:v>
                </c:pt>
                <c:pt idx="165">
                  <c:v>1.5243362123880217</c:v>
                </c:pt>
                <c:pt idx="166">
                  <c:v>5.2996477367440775</c:v>
                </c:pt>
                <c:pt idx="167">
                  <c:v>3.1559905570904618</c:v>
                </c:pt>
                <c:pt idx="168">
                  <c:v>0.67449154079270102</c:v>
                </c:pt>
                <c:pt idx="169">
                  <c:v>1.6518939249658047</c:v>
                </c:pt>
                <c:pt idx="170">
                  <c:v>0.15377492140842719</c:v>
                </c:pt>
                <c:pt idx="171">
                  <c:v>1.7867250646933712</c:v>
                </c:pt>
                <c:pt idx="172">
                  <c:v>1.4732336543190456</c:v>
                </c:pt>
                <c:pt idx="173">
                  <c:v>1.5118758524806424</c:v>
                </c:pt>
                <c:pt idx="174">
                  <c:v>0.25532948318763715</c:v>
                </c:pt>
                <c:pt idx="175">
                  <c:v>1.7560941546276183</c:v>
                </c:pt>
                <c:pt idx="176">
                  <c:v>-0.244949039722826</c:v>
                </c:pt>
                <c:pt idx="177">
                  <c:v>4.2083565166006736</c:v>
                </c:pt>
                <c:pt idx="178">
                  <c:v>3.4838114659290511</c:v>
                </c:pt>
                <c:pt idx="179">
                  <c:v>2.7039739099733424</c:v>
                </c:pt>
                <c:pt idx="180">
                  <c:v>3.3839143547168646</c:v>
                </c:pt>
                <c:pt idx="181">
                  <c:v>1.8185358628473409</c:v>
                </c:pt>
                <c:pt idx="182">
                  <c:v>2.3528541249016257</c:v>
                </c:pt>
                <c:pt idx="183">
                  <c:v>-0.97132346658304414</c:v>
                </c:pt>
                <c:pt idx="184">
                  <c:v>1.7345854829980567</c:v>
                </c:pt>
                <c:pt idx="185">
                  <c:v>2.1230091842893728</c:v>
                </c:pt>
                <c:pt idx="186">
                  <c:v>2.7526857652840988</c:v>
                </c:pt>
                <c:pt idx="187">
                  <c:v>0.40103735318197664</c:v>
                </c:pt>
                <c:pt idx="188">
                  <c:v>1.2873681311946541</c:v>
                </c:pt>
                <c:pt idx="189">
                  <c:v>2.9344437511874446</c:v>
                </c:pt>
                <c:pt idx="190">
                  <c:v>3.2928443867590147</c:v>
                </c:pt>
                <c:pt idx="191">
                  <c:v>1.0328068894143598</c:v>
                </c:pt>
                <c:pt idx="192">
                  <c:v>3.1748344307246157</c:v>
                </c:pt>
                <c:pt idx="193">
                  <c:v>2.3085116759094717</c:v>
                </c:pt>
                <c:pt idx="194">
                  <c:v>3.3067810998294931</c:v>
                </c:pt>
                <c:pt idx="195">
                  <c:v>2.3440435689430785</c:v>
                </c:pt>
                <c:pt idx="196">
                  <c:v>1.3318766657248489</c:v>
                </c:pt>
                <c:pt idx="197">
                  <c:v>1.8649980591110591</c:v>
                </c:pt>
                <c:pt idx="198">
                  <c:v>1.3626103509745349</c:v>
                </c:pt>
              </c:numCache>
            </c:numRef>
          </c:yVal>
          <c:smooth val="0"/>
        </c:ser>
        <c:ser>
          <c:idx val="1"/>
          <c:order val="1"/>
          <c:tx>
            <c:v>&lt;D&gt;</c:v>
          </c:tx>
          <c:spPr>
            <a:ln w="28575">
              <a:noFill/>
            </a:ln>
          </c:spPr>
          <c:yVal>
            <c:numRef>
              <c:f>'2.simulazione Medie'!$Q$5:$Q$205</c:f>
              <c:numCache>
                <c:formatCode>General</c:formatCode>
                <c:ptCount val="201"/>
                <c:pt idx="0" formatCode="0.00">
                  <c:v>2.063531794080177</c:v>
                </c:pt>
                <c:pt idx="6" formatCode="0.00">
                  <c:v>1.6402346158358228</c:v>
                </c:pt>
                <c:pt idx="12" formatCode="0.00">
                  <c:v>1.944210697943646</c:v>
                </c:pt>
                <c:pt idx="18" formatCode="0.00">
                  <c:v>1.6191471448434527</c:v>
                </c:pt>
                <c:pt idx="24" formatCode="0.00">
                  <c:v>2.1985173989071711</c:v>
                </c:pt>
                <c:pt idx="30" formatCode="0.00">
                  <c:v>2.0909679974751327</c:v>
                </c:pt>
                <c:pt idx="36" formatCode="0.00">
                  <c:v>1.7322417105804391</c:v>
                </c:pt>
                <c:pt idx="42" formatCode="0.00">
                  <c:v>2.8415560623945169</c:v>
                </c:pt>
                <c:pt idx="48" formatCode="0.00">
                  <c:v>2.0610699167598057</c:v>
                </c:pt>
                <c:pt idx="54" formatCode="0.00">
                  <c:v>2.3705393906944607</c:v>
                </c:pt>
                <c:pt idx="60" formatCode="0.00">
                  <c:v>1.4230116501674956</c:v>
                </c:pt>
                <c:pt idx="66" formatCode="0.00">
                  <c:v>2.0922896783539784</c:v>
                </c:pt>
                <c:pt idx="72" formatCode="0.00">
                  <c:v>2.4688973198503277</c:v>
                </c:pt>
                <c:pt idx="78" formatCode="0.00">
                  <c:v>2.2494780249548967</c:v>
                </c:pt>
                <c:pt idx="84" formatCode="0.00">
                  <c:v>2.4329020788175342</c:v>
                </c:pt>
                <c:pt idx="90" formatCode="0.00">
                  <c:v>2.4923910636973403</c:v>
                </c:pt>
                <c:pt idx="96" formatCode="0.00">
                  <c:v>1.3359011681893946</c:v>
                </c:pt>
                <c:pt idx="102" formatCode="0.00">
                  <c:v>1.3650907760645055</c:v>
                </c:pt>
                <c:pt idx="108" formatCode="0.00">
                  <c:v>1.5674323844660307</c:v>
                </c:pt>
                <c:pt idx="114" formatCode="0.00">
                  <c:v>2.6348115779556167</c:v>
                </c:pt>
                <c:pt idx="120" formatCode="0.00">
                  <c:v>2.3736217106913955</c:v>
                </c:pt>
                <c:pt idx="126" formatCode="0.00">
                  <c:v>1.8800788835965534</c:v>
                </c:pt>
                <c:pt idx="132" formatCode="0.00">
                  <c:v>2.8102222132076804</c:v>
                </c:pt>
                <c:pt idx="138" formatCode="0.00">
                  <c:v>2.1917373599226266</c:v>
                </c:pt>
                <c:pt idx="144" formatCode="0.00">
                  <c:v>1.2109817058520491</c:v>
                </c:pt>
                <c:pt idx="150" formatCode="0.00">
                  <c:v>1.8231199952906536</c:v>
                </c:pt>
                <c:pt idx="156" formatCode="0.00">
                  <c:v>1.6680001841187391</c:v>
                </c:pt>
                <c:pt idx="162" formatCode="0.00">
                  <c:v>2.3729179451246978</c:v>
                </c:pt>
                <c:pt idx="168" formatCode="0.00">
                  <c:v>1.1766328680402012</c:v>
                </c:pt>
                <c:pt idx="174" formatCode="0.00">
                  <c:v>1.798472602048804</c:v>
                </c:pt>
                <c:pt idx="180" formatCode="0.00">
                  <c:v>1.6671665732827421</c:v>
                </c:pt>
                <c:pt idx="186" formatCode="0.00">
                  <c:v>2.427793824753735</c:v>
                </c:pt>
                <c:pt idx="192" formatCode="0.00">
                  <c:v>2.1688021556661568</c:v>
                </c:pt>
                <c:pt idx="198" formatCode="0.00">
                  <c:v>2.1788598225207068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60384"/>
        <c:axId val="118560960"/>
      </c:scatterChart>
      <c:valAx>
        <c:axId val="118560384"/>
        <c:scaling>
          <c:orientation val="minMax"/>
          <c:max val="210"/>
          <c:min val="0"/>
        </c:scaling>
        <c:delete val="0"/>
        <c:axPos val="b"/>
        <c:majorTickMark val="none"/>
        <c:minorTickMark val="none"/>
        <c:tickLblPos val="none"/>
        <c:crossAx val="118560960"/>
        <c:crosses val="autoZero"/>
        <c:crossBetween val="midCat"/>
      </c:valAx>
      <c:valAx>
        <c:axId val="118560960"/>
        <c:scaling>
          <c:orientation val="minMax"/>
          <c:max val="7"/>
          <c:min val="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Differenze</a:t>
                </a:r>
                <a:r>
                  <a:rPr lang="en-US" sz="1400" baseline="0"/>
                  <a:t> [cm]</a:t>
                </a:r>
                <a:endParaRPr lang="en-US" sz="1400"/>
              </a:p>
            </c:rich>
          </c:tx>
          <c:layout/>
          <c:overlay val="0"/>
        </c:title>
        <c:numFmt formatCode="0.0" sourceLinked="0"/>
        <c:majorTickMark val="none"/>
        <c:minorTickMark val="none"/>
        <c:tickLblPos val="nextTo"/>
        <c:crossAx val="118560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</xdr:row>
          <xdr:rowOff>171450</xdr:rowOff>
        </xdr:from>
        <xdr:to>
          <xdr:col>4</xdr:col>
          <xdr:colOff>219075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40619</xdr:colOff>
      <xdr:row>16</xdr:row>
      <xdr:rowOff>237458</xdr:rowOff>
    </xdr:from>
    <xdr:to>
      <xdr:col>4</xdr:col>
      <xdr:colOff>296629</xdr:colOff>
      <xdr:row>18</xdr:row>
      <xdr:rowOff>71629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2737" y="3319076"/>
          <a:ext cx="256010" cy="316023"/>
        </a:xfrm>
        <a:prstGeom prst="rect">
          <a:avLst/>
        </a:prstGeom>
      </xdr:spPr>
    </xdr:pic>
    <xdr:clientData/>
  </xdr:twoCellAnchor>
  <xdr:twoCellAnchor>
    <xdr:from>
      <xdr:col>8</xdr:col>
      <xdr:colOff>67234</xdr:colOff>
      <xdr:row>2</xdr:row>
      <xdr:rowOff>1</xdr:rowOff>
    </xdr:from>
    <xdr:to>
      <xdr:col>13</xdr:col>
      <xdr:colOff>56029</xdr:colOff>
      <xdr:row>6</xdr:row>
      <xdr:rowOff>145676</xdr:rowOff>
    </xdr:to>
    <xdr:sp macro="" textlink="">
      <xdr:nvSpPr>
        <xdr:cNvPr id="3" name="CasellaDiTesto 2"/>
        <xdr:cNvSpPr txBox="1"/>
      </xdr:nvSpPr>
      <xdr:spPr>
        <a:xfrm>
          <a:off x="5636558" y="381001"/>
          <a:ext cx="2644589" cy="10197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</a:t>
          </a:r>
          <a:r>
            <a:rPr lang="it-IT" sz="1100"/>
            <a:t>:</a:t>
          </a:r>
        </a:p>
        <a:p>
          <a:r>
            <a:rPr lang="it-IT" sz="1100"/>
            <a:t>Inserire nelle</a:t>
          </a:r>
          <a:r>
            <a:rPr lang="it-IT" sz="1100" baseline="0"/>
            <a:t>  celle gialle i valori misurati, il foglio calcola automaticamente i valori dei parametri. </a:t>
          </a:r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222714</xdr:colOff>
      <xdr:row>18</xdr:row>
      <xdr:rowOff>189788</xdr:rowOff>
    </xdr:from>
    <xdr:to>
      <xdr:col>27</xdr:col>
      <xdr:colOff>426027</xdr:colOff>
      <xdr:row>35</xdr:row>
      <xdr:rowOff>100141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460309</xdr:colOff>
      <xdr:row>17</xdr:row>
      <xdr:rowOff>181840</xdr:rowOff>
    </xdr:from>
    <xdr:to>
      <xdr:col>35</xdr:col>
      <xdr:colOff>65810</xdr:colOff>
      <xdr:row>35</xdr:row>
      <xdr:rowOff>87974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145324</xdr:colOff>
      <xdr:row>10</xdr:row>
      <xdr:rowOff>41442</xdr:rowOff>
    </xdr:from>
    <xdr:to>
      <xdr:col>4</xdr:col>
      <xdr:colOff>466289</xdr:colOff>
      <xdr:row>15</xdr:row>
      <xdr:rowOff>90268</xdr:rowOff>
    </xdr:to>
    <xdr:sp macro="" textlink="">
      <xdr:nvSpPr>
        <xdr:cNvPr id="2" name="CasellaDiTesto 1"/>
        <xdr:cNvSpPr txBox="1"/>
      </xdr:nvSpPr>
      <xdr:spPr>
        <a:xfrm>
          <a:off x="145324" y="3682109"/>
          <a:ext cx="2776298" cy="1001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In grigio chiaro (colonne B e C) sono riportati i dati che simulano 200</a:t>
          </a:r>
          <a:r>
            <a:rPr lang="it-IT" sz="1100" baseline="0"/>
            <a:t> misure dell'altezza </a:t>
          </a:r>
          <a:r>
            <a:rPr lang="it-IT" sz="1100"/>
            <a:t>H </a:t>
          </a:r>
          <a:r>
            <a:rPr lang="it-IT" sz="1100" baseline="0"/>
            <a:t> e la lunghezza L con valore medio e deviazione standard eguali a quelle ottenute sperimentalemente (1)</a:t>
          </a:r>
          <a:endParaRPr lang="it-IT" sz="1100"/>
        </a:p>
      </xdr:txBody>
    </xdr:sp>
    <xdr:clientData/>
  </xdr:twoCellAnchor>
  <xdr:twoCellAnchor>
    <xdr:from>
      <xdr:col>1</xdr:col>
      <xdr:colOff>206064</xdr:colOff>
      <xdr:row>3</xdr:row>
      <xdr:rowOff>179917</xdr:rowOff>
    </xdr:from>
    <xdr:to>
      <xdr:col>1</xdr:col>
      <xdr:colOff>582084</xdr:colOff>
      <xdr:row>10</xdr:row>
      <xdr:rowOff>27392</xdr:rowOff>
    </xdr:to>
    <xdr:cxnSp macro="">
      <xdr:nvCxnSpPr>
        <xdr:cNvPr id="6" name="Connettore 2 5"/>
        <xdr:cNvCxnSpPr/>
      </xdr:nvCxnSpPr>
      <xdr:spPr>
        <a:xfrm flipV="1">
          <a:off x="819897" y="2381250"/>
          <a:ext cx="376020" cy="1286809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164000</xdr:colOff>
      <xdr:row>7</xdr:row>
      <xdr:rowOff>9693</xdr:rowOff>
    </xdr:from>
    <xdr:to>
      <xdr:col>4</xdr:col>
      <xdr:colOff>1185956</xdr:colOff>
      <xdr:row>9</xdr:row>
      <xdr:rowOff>103343</xdr:rowOff>
    </xdr:to>
    <xdr:sp macro="" textlink="">
      <xdr:nvSpPr>
        <xdr:cNvPr id="7" name="CasellaDiTesto 6"/>
        <xdr:cNvSpPr txBox="1"/>
      </xdr:nvSpPr>
      <xdr:spPr>
        <a:xfrm>
          <a:off x="1391667" y="3078860"/>
          <a:ext cx="2249622" cy="47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In grigio scuro</a:t>
          </a:r>
          <a:r>
            <a:rPr lang="it-IT" sz="1100" baseline="0"/>
            <a:t> sono le differenza tra due valori D=L-H</a:t>
          </a:r>
          <a:endParaRPr lang="it-IT" sz="1100"/>
        </a:p>
      </xdr:txBody>
    </xdr:sp>
    <xdr:clientData/>
  </xdr:twoCellAnchor>
  <xdr:twoCellAnchor>
    <xdr:from>
      <xdr:col>3</xdr:col>
      <xdr:colOff>391583</xdr:colOff>
      <xdr:row>4</xdr:row>
      <xdr:rowOff>31750</xdr:rowOff>
    </xdr:from>
    <xdr:to>
      <xdr:col>4</xdr:col>
      <xdr:colOff>547979</xdr:colOff>
      <xdr:row>6</xdr:row>
      <xdr:rowOff>188009</xdr:rowOff>
    </xdr:to>
    <xdr:cxnSp macro="">
      <xdr:nvCxnSpPr>
        <xdr:cNvPr id="10" name="Connettore 2 9"/>
        <xdr:cNvCxnSpPr/>
      </xdr:nvCxnSpPr>
      <xdr:spPr>
        <a:xfrm flipH="1" flipV="1">
          <a:off x="2233083" y="2423583"/>
          <a:ext cx="770229" cy="643093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1659363</xdr:colOff>
      <xdr:row>0</xdr:row>
      <xdr:rowOff>222251</xdr:rowOff>
    </xdr:from>
    <xdr:to>
      <xdr:col>9</xdr:col>
      <xdr:colOff>52917</xdr:colOff>
      <xdr:row>0</xdr:row>
      <xdr:rowOff>1619251</xdr:rowOff>
    </xdr:to>
    <xdr:sp macro="" textlink="">
      <xdr:nvSpPr>
        <xdr:cNvPr id="12" name="CasellaDiTesto 11"/>
        <xdr:cNvSpPr txBox="1"/>
      </xdr:nvSpPr>
      <xdr:spPr>
        <a:xfrm>
          <a:off x="4114696" y="222251"/>
          <a:ext cx="2775054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400"/>
            <a:t>mede e deviazioni standard ottenuti dai dati delle</a:t>
          </a:r>
          <a:r>
            <a:rPr lang="it-IT" sz="1400" baseline="0"/>
            <a:t> c</a:t>
          </a:r>
          <a:r>
            <a:rPr lang="it-IT" sz="1400"/>
            <a:t>olonne B, C e D: i</a:t>
          </a:r>
          <a:r>
            <a:rPr lang="it-IT" sz="1400" baseline="0"/>
            <a:t> valori sono simili ma sempre diversi(anche se di poco) dai valori "veri" cioè media e deviazione standard impostati</a:t>
          </a:r>
          <a:endParaRPr lang="it-IT" sz="1400"/>
        </a:p>
      </xdr:txBody>
    </xdr:sp>
    <xdr:clientData/>
  </xdr:twoCellAnchor>
  <xdr:twoCellAnchor>
    <xdr:from>
      <xdr:col>8</xdr:col>
      <xdr:colOff>571499</xdr:colOff>
      <xdr:row>0</xdr:row>
      <xdr:rowOff>1736912</xdr:rowOff>
    </xdr:from>
    <xdr:to>
      <xdr:col>9</xdr:col>
      <xdr:colOff>392205</xdr:colOff>
      <xdr:row>2</xdr:row>
      <xdr:rowOff>100853</xdr:rowOff>
    </xdr:to>
    <xdr:cxnSp macro="">
      <xdr:nvCxnSpPr>
        <xdr:cNvPr id="16" name="Connettore 2 15"/>
        <xdr:cNvCxnSpPr/>
      </xdr:nvCxnSpPr>
      <xdr:spPr>
        <a:xfrm flipH="1">
          <a:off x="6678705" y="1736912"/>
          <a:ext cx="425824" cy="36979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340181</xdr:colOff>
      <xdr:row>0</xdr:row>
      <xdr:rowOff>1490383</xdr:rowOff>
    </xdr:from>
    <xdr:to>
      <xdr:col>11</xdr:col>
      <xdr:colOff>134470</xdr:colOff>
      <xdr:row>0</xdr:row>
      <xdr:rowOff>1748118</xdr:rowOff>
    </xdr:to>
    <xdr:sp macro="" textlink="">
      <xdr:nvSpPr>
        <xdr:cNvPr id="18" name="CasellaDiTesto 17"/>
        <xdr:cNvSpPr txBox="1"/>
      </xdr:nvSpPr>
      <xdr:spPr>
        <a:xfrm>
          <a:off x="7119740" y="1490383"/>
          <a:ext cx="1576024" cy="257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Media delle differenze</a:t>
          </a:r>
        </a:p>
      </xdr:txBody>
    </xdr:sp>
    <xdr:clientData/>
  </xdr:twoCellAnchor>
  <xdr:twoCellAnchor>
    <xdr:from>
      <xdr:col>9</xdr:col>
      <xdr:colOff>340181</xdr:colOff>
      <xdr:row>1</xdr:row>
      <xdr:rowOff>0</xdr:rowOff>
    </xdr:from>
    <xdr:to>
      <xdr:col>11</xdr:col>
      <xdr:colOff>268942</xdr:colOff>
      <xdr:row>3</xdr:row>
      <xdr:rowOff>89647</xdr:rowOff>
    </xdr:to>
    <xdr:sp macro="" textlink="">
      <xdr:nvSpPr>
        <xdr:cNvPr id="19" name="CasellaDiTesto 18"/>
        <xdr:cNvSpPr txBox="1"/>
      </xdr:nvSpPr>
      <xdr:spPr>
        <a:xfrm>
          <a:off x="7119740" y="1815353"/>
          <a:ext cx="1710496" cy="470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/>
            <a:t>Dev.st. della distribuzione delle differenze </a:t>
          </a:r>
          <a:r>
            <a:rPr lang="it-IT" sz="1100">
              <a:solidFill>
                <a:schemeClr val="dk1"/>
              </a:solidFill>
              <a:effectLst/>
              <a:latin typeface="Symbol" pitchFamily="18" charset="2"/>
              <a:ea typeface="+mn-ea"/>
              <a:cs typeface="+mn-cs"/>
            </a:rPr>
            <a:t>s</a:t>
          </a:r>
          <a:r>
            <a:rPr lang="it-IT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endParaRPr lang="it-IT">
            <a:effectLst/>
          </a:endParaRPr>
        </a:p>
        <a:p>
          <a:pPr algn="ctr"/>
          <a:endParaRPr lang="it-IT" sz="1100"/>
        </a:p>
      </xdr:txBody>
    </xdr:sp>
    <xdr:clientData/>
  </xdr:twoCellAnchor>
  <xdr:twoCellAnchor>
    <xdr:from>
      <xdr:col>8</xdr:col>
      <xdr:colOff>616323</xdr:colOff>
      <xdr:row>2</xdr:row>
      <xdr:rowOff>44824</xdr:rowOff>
    </xdr:from>
    <xdr:to>
      <xdr:col>9</xdr:col>
      <xdr:colOff>340181</xdr:colOff>
      <xdr:row>3</xdr:row>
      <xdr:rowOff>100853</xdr:rowOff>
    </xdr:to>
    <xdr:cxnSp macro="">
      <xdr:nvCxnSpPr>
        <xdr:cNvPr id="20" name="Connettore 2 19"/>
        <xdr:cNvCxnSpPr>
          <a:stCxn id="19" idx="1"/>
        </xdr:cNvCxnSpPr>
      </xdr:nvCxnSpPr>
      <xdr:spPr>
        <a:xfrm flipH="1">
          <a:off x="6723529" y="2050677"/>
          <a:ext cx="396211" cy="24652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351387</xdr:colOff>
      <xdr:row>4</xdr:row>
      <xdr:rowOff>22412</xdr:rowOff>
    </xdr:from>
    <xdr:to>
      <xdr:col>11</xdr:col>
      <xdr:colOff>280148</xdr:colOff>
      <xdr:row>6</xdr:row>
      <xdr:rowOff>67236</xdr:rowOff>
    </xdr:to>
    <xdr:sp macro="" textlink="">
      <xdr:nvSpPr>
        <xdr:cNvPr id="22" name="CasellaDiTesto 21"/>
        <xdr:cNvSpPr txBox="1"/>
      </xdr:nvSpPr>
      <xdr:spPr>
        <a:xfrm>
          <a:off x="7130946" y="2409265"/>
          <a:ext cx="1710496" cy="47064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Somma in quadratura delle dev.st. </a:t>
          </a:r>
          <a:r>
            <a:rPr lang="it-IT" sz="1100">
              <a:latin typeface="Symbol" pitchFamily="18" charset="2"/>
            </a:rPr>
            <a:t>s</a:t>
          </a:r>
          <a:r>
            <a:rPr lang="it-IT" sz="1100" baseline="-25000"/>
            <a:t>H</a:t>
          </a:r>
          <a:r>
            <a:rPr lang="it-IT" sz="1100"/>
            <a:t> e </a:t>
          </a:r>
          <a:r>
            <a:rPr lang="it-IT" sz="1100">
              <a:latin typeface="Symbol" pitchFamily="18" charset="2"/>
            </a:rPr>
            <a:t>s</a:t>
          </a:r>
          <a:r>
            <a:rPr lang="it-IT" sz="1100" baseline="-25000"/>
            <a:t>L</a:t>
          </a:r>
        </a:p>
      </xdr:txBody>
    </xdr:sp>
    <xdr:clientData/>
  </xdr:twoCellAnchor>
  <xdr:twoCellAnchor>
    <xdr:from>
      <xdr:col>8</xdr:col>
      <xdr:colOff>627529</xdr:colOff>
      <xdr:row>4</xdr:row>
      <xdr:rowOff>89647</xdr:rowOff>
    </xdr:from>
    <xdr:to>
      <xdr:col>9</xdr:col>
      <xdr:colOff>351387</xdr:colOff>
      <xdr:row>5</xdr:row>
      <xdr:rowOff>22413</xdr:rowOff>
    </xdr:to>
    <xdr:cxnSp macro="">
      <xdr:nvCxnSpPr>
        <xdr:cNvPr id="23" name="Connettore 2 22"/>
        <xdr:cNvCxnSpPr>
          <a:stCxn id="22" idx="1"/>
        </xdr:cNvCxnSpPr>
      </xdr:nvCxnSpPr>
      <xdr:spPr>
        <a:xfrm flipH="1" flipV="1">
          <a:off x="6734735" y="2476500"/>
          <a:ext cx="396211" cy="16808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676357</xdr:colOff>
      <xdr:row>0</xdr:row>
      <xdr:rowOff>1792942</xdr:rowOff>
    </xdr:from>
    <xdr:to>
      <xdr:col>4</xdr:col>
      <xdr:colOff>1804146</xdr:colOff>
      <xdr:row>2</xdr:row>
      <xdr:rowOff>67235</xdr:rowOff>
    </xdr:to>
    <xdr:sp macro="" textlink="">
      <xdr:nvSpPr>
        <xdr:cNvPr id="26" name="CasellaDiTesto 25"/>
        <xdr:cNvSpPr txBox="1"/>
      </xdr:nvSpPr>
      <xdr:spPr>
        <a:xfrm>
          <a:off x="3096828" y="1792942"/>
          <a:ext cx="1127789" cy="2801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Medie</a:t>
          </a:r>
          <a:r>
            <a:rPr lang="it-IT" sz="1100" baseline="0"/>
            <a:t> di H e L</a:t>
          </a:r>
          <a:endParaRPr lang="it-IT" sz="1100"/>
        </a:p>
      </xdr:txBody>
    </xdr:sp>
    <xdr:clientData/>
  </xdr:twoCellAnchor>
  <xdr:twoCellAnchor>
    <xdr:from>
      <xdr:col>4</xdr:col>
      <xdr:colOff>1792941</xdr:colOff>
      <xdr:row>1</xdr:row>
      <xdr:rowOff>145677</xdr:rowOff>
    </xdr:from>
    <xdr:to>
      <xdr:col>6</xdr:col>
      <xdr:colOff>22411</xdr:colOff>
      <xdr:row>2</xdr:row>
      <xdr:rowOff>33618</xdr:rowOff>
    </xdr:to>
    <xdr:cxnSp macro="">
      <xdr:nvCxnSpPr>
        <xdr:cNvPr id="27" name="Connettore 2 26"/>
        <xdr:cNvCxnSpPr/>
      </xdr:nvCxnSpPr>
      <xdr:spPr>
        <a:xfrm>
          <a:off x="4213412" y="1961030"/>
          <a:ext cx="705970" cy="7844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878063</xdr:colOff>
      <xdr:row>3</xdr:row>
      <xdr:rowOff>145678</xdr:rowOff>
    </xdr:from>
    <xdr:to>
      <xdr:col>4</xdr:col>
      <xdr:colOff>1680882</xdr:colOff>
      <xdr:row>5</xdr:row>
      <xdr:rowOff>44824</xdr:rowOff>
    </xdr:to>
    <xdr:sp macro="" textlink="">
      <xdr:nvSpPr>
        <xdr:cNvPr id="30" name="CasellaDiTesto 29"/>
        <xdr:cNvSpPr txBox="1"/>
      </xdr:nvSpPr>
      <xdr:spPr>
        <a:xfrm>
          <a:off x="3298534" y="2342031"/>
          <a:ext cx="802819" cy="324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latin typeface="Symbol" pitchFamily="18" charset="2"/>
            </a:rPr>
            <a:t>s</a:t>
          </a:r>
          <a:r>
            <a:rPr lang="it-IT" sz="1100" baseline="-25000"/>
            <a:t>H</a:t>
          </a:r>
          <a:r>
            <a:rPr lang="it-IT" sz="1100"/>
            <a:t> e </a:t>
          </a:r>
          <a:r>
            <a:rPr lang="it-IT" sz="1100">
              <a:latin typeface="Symbol" pitchFamily="18" charset="2"/>
            </a:rPr>
            <a:t>s</a:t>
          </a:r>
          <a:r>
            <a:rPr lang="it-IT" sz="1100" baseline="-25000"/>
            <a:t>L</a:t>
          </a:r>
        </a:p>
      </xdr:txBody>
    </xdr:sp>
    <xdr:clientData/>
  </xdr:twoCellAnchor>
  <xdr:twoCellAnchor>
    <xdr:from>
      <xdr:col>4</xdr:col>
      <xdr:colOff>1692088</xdr:colOff>
      <xdr:row>3</xdr:row>
      <xdr:rowOff>156883</xdr:rowOff>
    </xdr:from>
    <xdr:to>
      <xdr:col>6</xdr:col>
      <xdr:colOff>78441</xdr:colOff>
      <xdr:row>4</xdr:row>
      <xdr:rowOff>123265</xdr:rowOff>
    </xdr:to>
    <xdr:cxnSp macro="">
      <xdr:nvCxnSpPr>
        <xdr:cNvPr id="31" name="Connettore 2 30"/>
        <xdr:cNvCxnSpPr/>
      </xdr:nvCxnSpPr>
      <xdr:spPr>
        <a:xfrm flipV="1">
          <a:off x="4112559" y="2353236"/>
          <a:ext cx="862853" cy="15688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373799</xdr:colOff>
      <xdr:row>4</xdr:row>
      <xdr:rowOff>170127</xdr:rowOff>
    </xdr:from>
    <xdr:to>
      <xdr:col>34</xdr:col>
      <xdr:colOff>302560</xdr:colOff>
      <xdr:row>8</xdr:row>
      <xdr:rowOff>58068</xdr:rowOff>
    </xdr:to>
    <xdr:sp macro="" textlink="">
      <xdr:nvSpPr>
        <xdr:cNvPr id="34" name="CasellaDiTesto 33"/>
        <xdr:cNvSpPr txBox="1"/>
      </xdr:nvSpPr>
      <xdr:spPr>
        <a:xfrm>
          <a:off x="7162526" y="3564491"/>
          <a:ext cx="1712534" cy="64994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Inserire gli</a:t>
          </a:r>
          <a:r>
            <a:rPr lang="it-IT" sz="1100" baseline="0"/>
            <a:t> </a:t>
          </a:r>
          <a:r>
            <a:rPr lang="it-IT" sz="1100"/>
            <a:t>indici</a:t>
          </a:r>
          <a:r>
            <a:rPr lang="it-IT" sz="1100" baseline="0"/>
            <a:t> di riga iniziale e finale su cui calcolare medie e dev.st.</a:t>
          </a:r>
          <a:endParaRPr lang="it-IT" sz="1100" baseline="-25000"/>
        </a:p>
      </xdr:txBody>
    </xdr:sp>
    <xdr:clientData/>
  </xdr:twoCellAnchor>
  <xdr:twoCellAnchor>
    <xdr:from>
      <xdr:col>30</xdr:col>
      <xdr:colOff>588820</xdr:colOff>
      <xdr:row>5</xdr:row>
      <xdr:rowOff>139567</xdr:rowOff>
    </xdr:from>
    <xdr:to>
      <xdr:col>32</xdr:col>
      <xdr:colOff>373799</xdr:colOff>
      <xdr:row>6</xdr:row>
      <xdr:rowOff>114098</xdr:rowOff>
    </xdr:to>
    <xdr:cxnSp macro="">
      <xdr:nvCxnSpPr>
        <xdr:cNvPr id="35" name="Connettore 2 34"/>
        <xdr:cNvCxnSpPr>
          <a:stCxn id="34" idx="1"/>
        </xdr:cNvCxnSpPr>
      </xdr:nvCxnSpPr>
      <xdr:spPr>
        <a:xfrm flipH="1" flipV="1">
          <a:off x="6096002" y="3724431"/>
          <a:ext cx="1066524" cy="16503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185336</xdr:colOff>
      <xdr:row>1</xdr:row>
      <xdr:rowOff>74439</xdr:rowOff>
    </xdr:from>
    <xdr:to>
      <xdr:col>31</xdr:col>
      <xdr:colOff>675408</xdr:colOff>
      <xdr:row>4</xdr:row>
      <xdr:rowOff>145677</xdr:rowOff>
    </xdr:to>
    <xdr:sp macro="" textlink="">
      <xdr:nvSpPr>
        <xdr:cNvPr id="39" name="CasellaDiTesto 38"/>
        <xdr:cNvSpPr txBox="1"/>
      </xdr:nvSpPr>
      <xdr:spPr>
        <a:xfrm>
          <a:off x="4480245" y="2897303"/>
          <a:ext cx="2308481" cy="642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Valori medi e le deviazioni standard ottenuti dai dati delle</a:t>
          </a:r>
          <a:r>
            <a:rPr lang="it-IT" sz="1100" baseline="0"/>
            <a:t> c</a:t>
          </a:r>
          <a:r>
            <a:rPr lang="it-IT" sz="1100"/>
            <a:t>olonne B, C e D in un intervallo dato (celle verdi)</a:t>
          </a:r>
        </a:p>
      </xdr:txBody>
    </xdr:sp>
    <xdr:clientData/>
  </xdr:twoCellAnchor>
  <xdr:twoCellAnchor>
    <xdr:from>
      <xdr:col>14</xdr:col>
      <xdr:colOff>0</xdr:colOff>
      <xdr:row>0</xdr:row>
      <xdr:rowOff>1039091</xdr:rowOff>
    </xdr:from>
    <xdr:to>
      <xdr:col>16</xdr:col>
      <xdr:colOff>588818</xdr:colOff>
      <xdr:row>0</xdr:row>
      <xdr:rowOff>1749136</xdr:rowOff>
    </xdr:to>
    <xdr:sp macro="" textlink="">
      <xdr:nvSpPr>
        <xdr:cNvPr id="41" name="CasellaDiTesto 40"/>
        <xdr:cNvSpPr txBox="1"/>
      </xdr:nvSpPr>
      <xdr:spPr>
        <a:xfrm>
          <a:off x="10390909" y="1039091"/>
          <a:ext cx="1801091" cy="710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Valori </a:t>
          </a:r>
          <a:r>
            <a:rPr lang="it-IT" sz="1100" b="1"/>
            <a:t>medi</a:t>
          </a:r>
          <a:r>
            <a:rPr lang="it-IT" sz="1100"/>
            <a:t> (grigio) ottenuti dai dati delle</a:t>
          </a:r>
          <a:r>
            <a:rPr lang="it-IT" sz="1100" baseline="0"/>
            <a:t> c</a:t>
          </a:r>
          <a:r>
            <a:rPr lang="it-IT" sz="1100"/>
            <a:t>olonne B, C e D presi 6 per volta</a:t>
          </a:r>
        </a:p>
      </xdr:txBody>
    </xdr:sp>
    <xdr:clientData/>
  </xdr:twoCellAnchor>
  <xdr:twoCellAnchor>
    <xdr:from>
      <xdr:col>18</xdr:col>
      <xdr:colOff>68839</xdr:colOff>
      <xdr:row>0</xdr:row>
      <xdr:rowOff>787613</xdr:rowOff>
    </xdr:from>
    <xdr:to>
      <xdr:col>21</xdr:col>
      <xdr:colOff>401012</xdr:colOff>
      <xdr:row>0</xdr:row>
      <xdr:rowOff>1430351</xdr:rowOff>
    </xdr:to>
    <xdr:sp macro="" textlink="">
      <xdr:nvSpPr>
        <xdr:cNvPr id="42" name="CasellaDiTesto 41"/>
        <xdr:cNvSpPr txBox="1"/>
      </xdr:nvSpPr>
      <xdr:spPr>
        <a:xfrm>
          <a:off x="12968410" y="787613"/>
          <a:ext cx="2169138" cy="642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Valori medi e le deviazioni standard ottenuti usando</a:t>
          </a:r>
          <a:r>
            <a:rPr lang="it-IT" sz="1100" baseline="0"/>
            <a:t> i dati delle medie (colonne O,P,Q)</a:t>
          </a:r>
          <a:endParaRPr lang="it-IT" sz="1100"/>
        </a:p>
      </xdr:txBody>
    </xdr:sp>
    <xdr:clientData/>
  </xdr:twoCellAnchor>
  <xdr:twoCellAnchor>
    <xdr:from>
      <xdr:col>3</xdr:col>
      <xdr:colOff>526324</xdr:colOff>
      <xdr:row>0</xdr:row>
      <xdr:rowOff>127073</xdr:rowOff>
    </xdr:from>
    <xdr:to>
      <xdr:col>4</xdr:col>
      <xdr:colOff>1492250</xdr:colOff>
      <xdr:row>0</xdr:row>
      <xdr:rowOff>1026583</xdr:rowOff>
    </xdr:to>
    <xdr:sp macro="" textlink="">
      <xdr:nvSpPr>
        <xdr:cNvPr id="46" name="CasellaDiTesto 45"/>
        <xdr:cNvSpPr txBox="1"/>
      </xdr:nvSpPr>
      <xdr:spPr>
        <a:xfrm>
          <a:off x="2367824" y="127073"/>
          <a:ext cx="1579759" cy="8995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Il tasto F9 aggiorna i dati  generando una nuova sequenza di numeri casuali</a:t>
          </a:r>
        </a:p>
      </xdr:txBody>
    </xdr:sp>
    <xdr:clientData/>
  </xdr:twoCellAnchor>
  <xdr:twoCellAnchor>
    <xdr:from>
      <xdr:col>15</xdr:col>
      <xdr:colOff>514350</xdr:colOff>
      <xdr:row>18</xdr:row>
      <xdr:rowOff>11614</xdr:rowOff>
    </xdr:from>
    <xdr:to>
      <xdr:col>27</xdr:col>
      <xdr:colOff>451314</xdr:colOff>
      <xdr:row>18</xdr:row>
      <xdr:rowOff>133350</xdr:rowOff>
    </xdr:to>
    <xdr:cxnSp macro="">
      <xdr:nvCxnSpPr>
        <xdr:cNvPr id="48" name="Connettore 2 47"/>
        <xdr:cNvCxnSpPr/>
      </xdr:nvCxnSpPr>
      <xdr:spPr>
        <a:xfrm flipH="1">
          <a:off x="11563350" y="5250364"/>
          <a:ext cx="7252164" cy="121736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571500</xdr:colOff>
      <xdr:row>19</xdr:row>
      <xdr:rowOff>57150</xdr:rowOff>
    </xdr:from>
    <xdr:to>
      <xdr:col>20</xdr:col>
      <xdr:colOff>190500</xdr:colOff>
      <xdr:row>19</xdr:row>
      <xdr:rowOff>76200</xdr:rowOff>
    </xdr:to>
    <xdr:cxnSp macro="">
      <xdr:nvCxnSpPr>
        <xdr:cNvPr id="50" name="Connettore 2 49"/>
        <xdr:cNvCxnSpPr/>
      </xdr:nvCxnSpPr>
      <xdr:spPr>
        <a:xfrm flipH="1" flipV="1">
          <a:off x="1790700" y="5486400"/>
          <a:ext cx="12496800" cy="1905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140513</xdr:colOff>
      <xdr:row>0</xdr:row>
      <xdr:rowOff>69345</xdr:rowOff>
    </xdr:from>
    <xdr:to>
      <xdr:col>18</xdr:col>
      <xdr:colOff>225136</xdr:colOff>
      <xdr:row>0</xdr:row>
      <xdr:rowOff>710046</xdr:rowOff>
    </xdr:to>
    <xdr:sp macro="" textlink="">
      <xdr:nvSpPr>
        <xdr:cNvPr id="28" name="CasellaDiTesto 27"/>
        <xdr:cNvSpPr txBox="1"/>
      </xdr:nvSpPr>
      <xdr:spPr>
        <a:xfrm>
          <a:off x="9925286" y="69345"/>
          <a:ext cx="3115305" cy="6407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Distribuzione delle medie:</a:t>
          </a:r>
        </a:p>
        <a:p>
          <a:pPr algn="ctr"/>
          <a:r>
            <a:rPr lang="it-IT" sz="1100"/>
            <a:t>i dati sono presi a gruppi di 6 per calcolare</a:t>
          </a:r>
          <a:r>
            <a:rPr lang="it-IT" sz="1100" baseline="0"/>
            <a:t> le medie</a:t>
          </a:r>
          <a:endParaRPr lang="it-IT" sz="1100"/>
        </a:p>
      </xdr:txBody>
    </xdr:sp>
    <xdr:clientData/>
  </xdr:twoCellAnchor>
  <xdr:twoCellAnchor>
    <xdr:from>
      <xdr:col>22</xdr:col>
      <xdr:colOff>17318</xdr:colOff>
      <xdr:row>0</xdr:row>
      <xdr:rowOff>1735893</xdr:rowOff>
    </xdr:from>
    <xdr:to>
      <xdr:col>22</xdr:col>
      <xdr:colOff>513433</xdr:colOff>
      <xdr:row>2</xdr:row>
      <xdr:rowOff>99834</xdr:rowOff>
    </xdr:to>
    <xdr:cxnSp macro="">
      <xdr:nvCxnSpPr>
        <xdr:cNvPr id="29" name="Connettore 2 28"/>
        <xdr:cNvCxnSpPr/>
      </xdr:nvCxnSpPr>
      <xdr:spPr>
        <a:xfrm flipH="1">
          <a:off x="15257318" y="1735893"/>
          <a:ext cx="496115" cy="372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461409</xdr:colOff>
      <xdr:row>0</xdr:row>
      <xdr:rowOff>1489364</xdr:rowOff>
    </xdr:from>
    <xdr:to>
      <xdr:col>25</xdr:col>
      <xdr:colOff>221062</xdr:colOff>
      <xdr:row>0</xdr:row>
      <xdr:rowOff>1747099</xdr:rowOff>
    </xdr:to>
    <xdr:sp macro="" textlink="">
      <xdr:nvSpPr>
        <xdr:cNvPr id="32" name="CasellaDiTesto 31"/>
        <xdr:cNvSpPr txBox="1"/>
      </xdr:nvSpPr>
      <xdr:spPr>
        <a:xfrm>
          <a:off x="15701409" y="1489364"/>
          <a:ext cx="1578062" cy="257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Media delle differenze</a:t>
          </a:r>
        </a:p>
      </xdr:txBody>
    </xdr:sp>
    <xdr:clientData/>
  </xdr:twoCellAnchor>
  <xdr:twoCellAnchor>
    <xdr:from>
      <xdr:col>22</xdr:col>
      <xdr:colOff>461409</xdr:colOff>
      <xdr:row>0</xdr:row>
      <xdr:rowOff>1817390</xdr:rowOff>
    </xdr:from>
    <xdr:to>
      <xdr:col>25</xdr:col>
      <xdr:colOff>355534</xdr:colOff>
      <xdr:row>3</xdr:row>
      <xdr:rowOff>88628</xdr:rowOff>
    </xdr:to>
    <xdr:sp macro="" textlink="">
      <xdr:nvSpPr>
        <xdr:cNvPr id="33" name="CasellaDiTesto 32"/>
        <xdr:cNvSpPr txBox="1"/>
      </xdr:nvSpPr>
      <xdr:spPr>
        <a:xfrm>
          <a:off x="15701409" y="1817390"/>
          <a:ext cx="1712534" cy="470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/>
            <a:t>Dev.st. della distribuzione delle differenze </a:t>
          </a:r>
          <a:r>
            <a:rPr lang="it-IT" sz="1100">
              <a:solidFill>
                <a:schemeClr val="dk1"/>
              </a:solidFill>
              <a:effectLst/>
              <a:latin typeface="Symbol" pitchFamily="18" charset="2"/>
              <a:ea typeface="+mn-ea"/>
              <a:cs typeface="+mn-cs"/>
            </a:rPr>
            <a:t>s</a:t>
          </a:r>
          <a:r>
            <a:rPr lang="it-IT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endParaRPr lang="it-IT">
            <a:effectLst/>
          </a:endParaRPr>
        </a:p>
        <a:p>
          <a:pPr algn="ctr"/>
          <a:endParaRPr lang="it-IT" sz="1100"/>
        </a:p>
      </xdr:txBody>
    </xdr:sp>
    <xdr:clientData/>
  </xdr:twoCellAnchor>
  <xdr:twoCellAnchor>
    <xdr:from>
      <xdr:col>22</xdr:col>
      <xdr:colOff>62142</xdr:colOff>
      <xdr:row>2</xdr:row>
      <xdr:rowOff>43805</xdr:rowOff>
    </xdr:from>
    <xdr:to>
      <xdr:col>22</xdr:col>
      <xdr:colOff>461409</xdr:colOff>
      <xdr:row>3</xdr:row>
      <xdr:rowOff>99834</xdr:rowOff>
    </xdr:to>
    <xdr:cxnSp macro="">
      <xdr:nvCxnSpPr>
        <xdr:cNvPr id="36" name="Connettore 2 35"/>
        <xdr:cNvCxnSpPr>
          <a:stCxn id="33" idx="1"/>
        </xdr:cNvCxnSpPr>
      </xdr:nvCxnSpPr>
      <xdr:spPr>
        <a:xfrm flipH="1">
          <a:off x="15302142" y="2052714"/>
          <a:ext cx="399267" cy="24652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472615</xdr:colOff>
      <xdr:row>4</xdr:row>
      <xdr:rowOff>21393</xdr:rowOff>
    </xdr:from>
    <xdr:to>
      <xdr:col>25</xdr:col>
      <xdr:colOff>366740</xdr:colOff>
      <xdr:row>6</xdr:row>
      <xdr:rowOff>66217</xdr:rowOff>
    </xdr:to>
    <xdr:sp macro="" textlink="">
      <xdr:nvSpPr>
        <xdr:cNvPr id="37" name="CasellaDiTesto 36"/>
        <xdr:cNvSpPr txBox="1"/>
      </xdr:nvSpPr>
      <xdr:spPr>
        <a:xfrm>
          <a:off x="15712615" y="2411302"/>
          <a:ext cx="1712534" cy="52973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Somma in quadratura delle dev.st. </a:t>
          </a:r>
          <a:r>
            <a:rPr lang="it-IT" sz="1100">
              <a:latin typeface="Symbol" pitchFamily="18" charset="2"/>
            </a:rPr>
            <a:t>s</a:t>
          </a:r>
          <a:r>
            <a:rPr lang="it-IT" sz="1100" baseline="-25000"/>
            <a:t>H</a:t>
          </a:r>
          <a:r>
            <a:rPr lang="it-IT" sz="1100"/>
            <a:t> e </a:t>
          </a:r>
          <a:r>
            <a:rPr lang="it-IT" sz="1100">
              <a:latin typeface="Symbol" pitchFamily="18" charset="2"/>
            </a:rPr>
            <a:t>s</a:t>
          </a:r>
          <a:r>
            <a:rPr lang="it-IT" sz="1100" baseline="-25000"/>
            <a:t>L</a:t>
          </a:r>
        </a:p>
      </xdr:txBody>
    </xdr:sp>
    <xdr:clientData/>
  </xdr:twoCellAnchor>
  <xdr:twoCellAnchor>
    <xdr:from>
      <xdr:col>22</xdr:col>
      <xdr:colOff>4076</xdr:colOff>
      <xdr:row>5</xdr:row>
      <xdr:rowOff>71309</xdr:rowOff>
    </xdr:from>
    <xdr:to>
      <xdr:col>22</xdr:col>
      <xdr:colOff>403343</xdr:colOff>
      <xdr:row>6</xdr:row>
      <xdr:rowOff>4076</xdr:rowOff>
    </xdr:to>
    <xdr:cxnSp macro="">
      <xdr:nvCxnSpPr>
        <xdr:cNvPr id="38" name="Connettore 2 37"/>
        <xdr:cNvCxnSpPr/>
      </xdr:nvCxnSpPr>
      <xdr:spPr>
        <a:xfrm flipH="1" flipV="1">
          <a:off x="15244076" y="2703673"/>
          <a:ext cx="399267" cy="17522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31749</xdr:colOff>
      <xdr:row>0</xdr:row>
      <xdr:rowOff>127001</xdr:rowOff>
    </xdr:from>
    <xdr:to>
      <xdr:col>3</xdr:col>
      <xdr:colOff>529167</xdr:colOff>
      <xdr:row>0</xdr:row>
      <xdr:rowOff>1174750</xdr:rowOff>
    </xdr:to>
    <xdr:sp macro="" textlink="">
      <xdr:nvSpPr>
        <xdr:cNvPr id="43" name="CasellaDiTesto 42"/>
        <xdr:cNvSpPr txBox="1"/>
      </xdr:nvSpPr>
      <xdr:spPr>
        <a:xfrm>
          <a:off x="31749" y="127001"/>
          <a:ext cx="2338918" cy="10477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400"/>
            <a:t>Distribuzioni </a:t>
          </a:r>
          <a:r>
            <a:rPr lang="it-IT" sz="1400" baseline="0"/>
            <a:t> Gaussiane  con valore medio e deviazione standard presi dai dati  del foglio 1</a:t>
          </a:r>
          <a:endParaRPr lang="it-IT" sz="1400"/>
        </a:p>
      </xdr:txBody>
    </xdr:sp>
    <xdr:clientData/>
  </xdr:twoCellAnchor>
  <xdr:twoCellAnchor>
    <xdr:from>
      <xdr:col>1</xdr:col>
      <xdr:colOff>586318</xdr:colOff>
      <xdr:row>0</xdr:row>
      <xdr:rowOff>1174750</xdr:rowOff>
    </xdr:from>
    <xdr:to>
      <xdr:col>1</xdr:col>
      <xdr:colOff>587375</xdr:colOff>
      <xdr:row>0</xdr:row>
      <xdr:rowOff>1813984</xdr:rowOff>
    </xdr:to>
    <xdr:cxnSp macro="">
      <xdr:nvCxnSpPr>
        <xdr:cNvPr id="44" name="Connettore 2 43"/>
        <xdr:cNvCxnSpPr>
          <a:stCxn id="43" idx="2"/>
        </xdr:cNvCxnSpPr>
      </xdr:nvCxnSpPr>
      <xdr:spPr>
        <a:xfrm flipH="1">
          <a:off x="1200151" y="1174750"/>
          <a:ext cx="1057" cy="639234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10583</xdr:colOff>
      <xdr:row>0</xdr:row>
      <xdr:rowOff>1629834</xdr:rowOff>
    </xdr:from>
    <xdr:to>
      <xdr:col>7</xdr:col>
      <xdr:colOff>15875</xdr:colOff>
      <xdr:row>1</xdr:row>
      <xdr:rowOff>31750</xdr:rowOff>
    </xdr:to>
    <xdr:cxnSp macro="">
      <xdr:nvCxnSpPr>
        <xdr:cNvPr id="45" name="Connettore 2 44"/>
        <xdr:cNvCxnSpPr/>
      </xdr:nvCxnSpPr>
      <xdr:spPr>
        <a:xfrm flipH="1">
          <a:off x="5556250" y="1629834"/>
          <a:ext cx="5292" cy="222249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165564</xdr:colOff>
      <xdr:row>54</xdr:row>
      <xdr:rowOff>94538</xdr:rowOff>
    </xdr:from>
    <xdr:to>
      <xdr:col>27</xdr:col>
      <xdr:colOff>368877</xdr:colOff>
      <xdr:row>71</xdr:row>
      <xdr:rowOff>4891</xdr:rowOff>
    </xdr:to>
    <xdr:graphicFrame macro="">
      <xdr:nvGraphicFramePr>
        <xdr:cNvPr id="51" name="Grafico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403159</xdr:colOff>
      <xdr:row>54</xdr:row>
      <xdr:rowOff>10390</xdr:rowOff>
    </xdr:from>
    <xdr:to>
      <xdr:col>35</xdr:col>
      <xdr:colOff>8660</xdr:colOff>
      <xdr:row>71</xdr:row>
      <xdr:rowOff>107024</xdr:rowOff>
    </xdr:to>
    <xdr:graphicFrame macro="">
      <xdr:nvGraphicFramePr>
        <xdr:cNvPr id="52" name="Grafico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222714</xdr:colOff>
      <xdr:row>37</xdr:row>
      <xdr:rowOff>37388</xdr:rowOff>
    </xdr:from>
    <xdr:to>
      <xdr:col>27</xdr:col>
      <xdr:colOff>426027</xdr:colOff>
      <xdr:row>53</xdr:row>
      <xdr:rowOff>138241</xdr:rowOff>
    </xdr:to>
    <xdr:graphicFrame macro="">
      <xdr:nvGraphicFramePr>
        <xdr:cNvPr id="53" name="Grafico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460309</xdr:colOff>
      <xdr:row>36</xdr:row>
      <xdr:rowOff>29440</xdr:rowOff>
    </xdr:from>
    <xdr:to>
      <xdr:col>35</xdr:col>
      <xdr:colOff>65810</xdr:colOff>
      <xdr:row>53</xdr:row>
      <xdr:rowOff>126074</xdr:rowOff>
    </xdr:to>
    <xdr:graphicFrame macro="">
      <xdr:nvGraphicFramePr>
        <xdr:cNvPr id="54" name="Grafico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508464</xdr:colOff>
      <xdr:row>18</xdr:row>
      <xdr:rowOff>56438</xdr:rowOff>
    </xdr:from>
    <xdr:to>
      <xdr:col>43</xdr:col>
      <xdr:colOff>102177</xdr:colOff>
      <xdr:row>34</xdr:row>
      <xdr:rowOff>157291</xdr:rowOff>
    </xdr:to>
    <xdr:graphicFrame macro="">
      <xdr:nvGraphicFramePr>
        <xdr:cNvPr id="55" name="Grafico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43</xdr:col>
      <xdr:colOff>222714</xdr:colOff>
      <xdr:row>18</xdr:row>
      <xdr:rowOff>56438</xdr:rowOff>
    </xdr:from>
    <xdr:to>
      <xdr:col>50</xdr:col>
      <xdr:colOff>426027</xdr:colOff>
      <xdr:row>34</xdr:row>
      <xdr:rowOff>157291</xdr:rowOff>
    </xdr:to>
    <xdr:graphicFrame macro="">
      <xdr:nvGraphicFramePr>
        <xdr:cNvPr id="56" name="Grafico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527514</xdr:colOff>
      <xdr:row>35</xdr:row>
      <xdr:rowOff>170738</xdr:rowOff>
    </xdr:from>
    <xdr:to>
      <xdr:col>48</xdr:col>
      <xdr:colOff>457200</xdr:colOff>
      <xdr:row>56</xdr:row>
      <xdr:rowOff>114300</xdr:rowOff>
    </xdr:to>
    <xdr:graphicFrame macro="">
      <xdr:nvGraphicFramePr>
        <xdr:cNvPr id="57" name="Grafico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261740</xdr:colOff>
      <xdr:row>6</xdr:row>
      <xdr:rowOff>188098</xdr:rowOff>
    </xdr:from>
    <xdr:to>
      <xdr:col>7</xdr:col>
      <xdr:colOff>585108</xdr:colOff>
      <xdr:row>14</xdr:row>
      <xdr:rowOff>149679</xdr:rowOff>
    </xdr:to>
    <xdr:sp macro="" textlink="">
      <xdr:nvSpPr>
        <xdr:cNvPr id="4" name="CasellaDiTesto 3"/>
        <xdr:cNvSpPr txBox="1"/>
      </xdr:nvSpPr>
      <xdr:spPr>
        <a:xfrm>
          <a:off x="2915133" y="2963955"/>
          <a:ext cx="2759046" cy="14855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600"/>
            <a:t>In rosa chiaro (colonne B e C) sono riportati i dati che simulano 200</a:t>
          </a:r>
          <a:r>
            <a:rPr lang="it-IT" sz="1600" baseline="0"/>
            <a:t> misure dell'altezza </a:t>
          </a:r>
          <a:r>
            <a:rPr lang="it-IT" sz="1600"/>
            <a:t>H </a:t>
          </a:r>
          <a:r>
            <a:rPr lang="it-IT" sz="1600" baseline="0"/>
            <a:t> e la lunghezza L con valore medio e deviazione standard date</a:t>
          </a:r>
          <a:endParaRPr lang="it-IT" sz="1600"/>
        </a:p>
      </xdr:txBody>
    </xdr:sp>
    <xdr:clientData/>
  </xdr:twoCellAnchor>
  <xdr:twoCellAnchor>
    <xdr:from>
      <xdr:col>2</xdr:col>
      <xdr:colOff>3202</xdr:colOff>
      <xdr:row>10</xdr:row>
      <xdr:rowOff>27215</xdr:rowOff>
    </xdr:from>
    <xdr:to>
      <xdr:col>4</xdr:col>
      <xdr:colOff>261740</xdr:colOff>
      <xdr:row>10</xdr:row>
      <xdr:rowOff>168889</xdr:rowOff>
    </xdr:to>
    <xdr:cxnSp macro="">
      <xdr:nvCxnSpPr>
        <xdr:cNvPr id="5" name="Connettore 2 4"/>
        <xdr:cNvCxnSpPr>
          <a:stCxn id="4" idx="1"/>
        </xdr:cNvCxnSpPr>
      </xdr:nvCxnSpPr>
      <xdr:spPr>
        <a:xfrm flipH="1" flipV="1">
          <a:off x="1227845" y="3565072"/>
          <a:ext cx="1687288" cy="141674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12810</xdr:colOff>
      <xdr:row>0</xdr:row>
      <xdr:rowOff>625929</xdr:rowOff>
    </xdr:from>
    <xdr:to>
      <xdr:col>9</xdr:col>
      <xdr:colOff>367392</xdr:colOff>
      <xdr:row>0</xdr:row>
      <xdr:rowOff>1632857</xdr:rowOff>
    </xdr:to>
    <xdr:sp macro="" textlink="">
      <xdr:nvSpPr>
        <xdr:cNvPr id="6" name="CasellaDiTesto 5"/>
        <xdr:cNvSpPr txBox="1"/>
      </xdr:nvSpPr>
      <xdr:spPr>
        <a:xfrm>
          <a:off x="3482631" y="625929"/>
          <a:ext cx="3552261" cy="1006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600"/>
            <a:t>In grigio scuro</a:t>
          </a:r>
          <a:r>
            <a:rPr lang="it-IT" sz="1600" baseline="0"/>
            <a:t> sono diverse funzioni di numeri casuali: somma, prodotto, differenza, etc...</a:t>
          </a:r>
          <a:endParaRPr lang="it-IT" sz="1600"/>
        </a:p>
      </xdr:txBody>
    </xdr:sp>
    <xdr:clientData/>
  </xdr:twoCellAnchor>
  <xdr:twoCellAnchor>
    <xdr:from>
      <xdr:col>6</xdr:col>
      <xdr:colOff>149682</xdr:colOff>
      <xdr:row>0</xdr:row>
      <xdr:rowOff>1632857</xdr:rowOff>
    </xdr:from>
    <xdr:to>
      <xdr:col>7</xdr:col>
      <xdr:colOff>169691</xdr:colOff>
      <xdr:row>3</xdr:row>
      <xdr:rowOff>27214</xdr:rowOff>
    </xdr:to>
    <xdr:cxnSp macro="">
      <xdr:nvCxnSpPr>
        <xdr:cNvPr id="7" name="Connettore 2 6"/>
        <xdr:cNvCxnSpPr>
          <a:stCxn id="6" idx="2"/>
        </xdr:cNvCxnSpPr>
      </xdr:nvCxnSpPr>
      <xdr:spPr>
        <a:xfrm flipH="1">
          <a:off x="4435932" y="1632857"/>
          <a:ext cx="822830" cy="598714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816429</xdr:colOff>
      <xdr:row>0</xdr:row>
      <xdr:rowOff>394607</xdr:rowOff>
    </xdr:from>
    <xdr:to>
      <xdr:col>14</xdr:col>
      <xdr:colOff>476250</xdr:colOff>
      <xdr:row>0</xdr:row>
      <xdr:rowOff>1292679</xdr:rowOff>
    </xdr:to>
    <xdr:sp macro="" textlink="">
      <xdr:nvSpPr>
        <xdr:cNvPr id="27" name="CasellaDiTesto 26"/>
        <xdr:cNvSpPr txBox="1"/>
      </xdr:nvSpPr>
      <xdr:spPr>
        <a:xfrm>
          <a:off x="7483929" y="394607"/>
          <a:ext cx="3143250" cy="89807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000"/>
            <a:t>Tasto F9 per enerare nuove sequenze</a:t>
          </a:r>
          <a:r>
            <a:rPr lang="it-IT" sz="2000" baseline="0"/>
            <a:t> di numeri casuali </a:t>
          </a:r>
          <a:endParaRPr lang="it-IT" sz="2000"/>
        </a:p>
      </xdr:txBody>
    </xdr:sp>
    <xdr:clientData/>
  </xdr:twoCellAnchor>
  <xdr:twoCellAnchor>
    <xdr:from>
      <xdr:col>0</xdr:col>
      <xdr:colOff>162488</xdr:colOff>
      <xdr:row>0</xdr:row>
      <xdr:rowOff>285751</xdr:rowOff>
    </xdr:from>
    <xdr:to>
      <xdr:col>4</xdr:col>
      <xdr:colOff>408214</xdr:colOff>
      <xdr:row>0</xdr:row>
      <xdr:rowOff>1170214</xdr:rowOff>
    </xdr:to>
    <xdr:sp macro="" textlink="">
      <xdr:nvSpPr>
        <xdr:cNvPr id="15" name="CasellaDiTesto 14"/>
        <xdr:cNvSpPr txBox="1"/>
      </xdr:nvSpPr>
      <xdr:spPr>
        <a:xfrm>
          <a:off x="162488" y="285751"/>
          <a:ext cx="2899119" cy="884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600"/>
            <a:t>Inserire nelle caselle gialle media e dev. standard per le</a:t>
          </a:r>
          <a:r>
            <a:rPr lang="it-IT" sz="1600" baseline="0"/>
            <a:t> sequenze di numeri casuali A e B</a:t>
          </a:r>
          <a:endParaRPr lang="it-IT" sz="1600"/>
        </a:p>
      </xdr:txBody>
    </xdr:sp>
    <xdr:clientData/>
  </xdr:twoCellAnchor>
  <xdr:twoCellAnchor>
    <xdr:from>
      <xdr:col>1</xdr:col>
      <xdr:colOff>571500</xdr:colOff>
      <xdr:row>0</xdr:row>
      <xdr:rowOff>1170214</xdr:rowOff>
    </xdr:from>
    <xdr:to>
      <xdr:col>2</xdr:col>
      <xdr:colOff>509869</xdr:colOff>
      <xdr:row>2</xdr:row>
      <xdr:rowOff>0</xdr:rowOff>
    </xdr:to>
    <xdr:cxnSp macro="">
      <xdr:nvCxnSpPr>
        <xdr:cNvPr id="16" name="Connettore 2 15"/>
        <xdr:cNvCxnSpPr/>
      </xdr:nvCxnSpPr>
      <xdr:spPr>
        <a:xfrm flipH="1">
          <a:off x="1183821" y="1170214"/>
          <a:ext cx="550691" cy="857250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598714</xdr:colOff>
      <xdr:row>3</xdr:row>
      <xdr:rowOff>149678</xdr:rowOff>
    </xdr:from>
    <xdr:to>
      <xdr:col>28</xdr:col>
      <xdr:colOff>477046</xdr:colOff>
      <xdr:row>7</xdr:row>
      <xdr:rowOff>108857</xdr:rowOff>
    </xdr:to>
    <xdr:sp macro="" textlink="">
      <xdr:nvSpPr>
        <xdr:cNvPr id="18" name="CasellaDiTesto 17"/>
        <xdr:cNvSpPr txBox="1"/>
      </xdr:nvSpPr>
      <xdr:spPr>
        <a:xfrm>
          <a:off x="16791214" y="2367642"/>
          <a:ext cx="3552261" cy="7620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600"/>
            <a:t>Valori </a:t>
          </a:r>
          <a:r>
            <a:rPr lang="it-IT" sz="1600">
              <a:latin typeface="Symbol" pitchFamily="18" charset="2"/>
            </a:rPr>
            <a:t>s</a:t>
          </a:r>
          <a:r>
            <a:rPr lang="it-IT" sz="1600">
              <a:latin typeface="+mn-lt"/>
            </a:rPr>
            <a:t>(exp) </a:t>
          </a:r>
          <a:r>
            <a:rPr lang="it-IT" sz="1600"/>
            <a:t>calcolati dai dati per le diverse funzioni:</a:t>
          </a:r>
          <a:r>
            <a:rPr lang="it-IT" sz="1600" baseline="0"/>
            <a:t> A+B, A-B, A*B etc....</a:t>
          </a:r>
          <a:endParaRPr lang="it-IT" sz="1600"/>
        </a:p>
      </xdr:txBody>
    </xdr:sp>
    <xdr:clientData/>
  </xdr:twoCellAnchor>
  <xdr:twoCellAnchor>
    <xdr:from>
      <xdr:col>21</xdr:col>
      <xdr:colOff>761999</xdr:colOff>
      <xdr:row>5</xdr:row>
      <xdr:rowOff>136072</xdr:rowOff>
    </xdr:from>
    <xdr:to>
      <xdr:col>22</xdr:col>
      <xdr:colOff>598714</xdr:colOff>
      <xdr:row>6</xdr:row>
      <xdr:rowOff>108857</xdr:rowOff>
    </xdr:to>
    <xdr:cxnSp macro="">
      <xdr:nvCxnSpPr>
        <xdr:cNvPr id="19" name="Connettore 2 18"/>
        <xdr:cNvCxnSpPr>
          <a:stCxn id="18" idx="1"/>
        </xdr:cNvCxnSpPr>
      </xdr:nvCxnSpPr>
      <xdr:spPr>
        <a:xfrm flipH="1">
          <a:off x="16178892" y="2748643"/>
          <a:ext cx="612322" cy="176893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122465</xdr:colOff>
      <xdr:row>9</xdr:row>
      <xdr:rowOff>136071</xdr:rowOff>
    </xdr:from>
    <xdr:to>
      <xdr:col>29</xdr:col>
      <xdr:colOff>797</xdr:colOff>
      <xdr:row>13</xdr:row>
      <xdr:rowOff>0</xdr:rowOff>
    </xdr:to>
    <xdr:sp macro="" textlink="">
      <xdr:nvSpPr>
        <xdr:cNvPr id="22" name="CasellaDiTesto 21"/>
        <xdr:cNvSpPr txBox="1"/>
      </xdr:nvSpPr>
      <xdr:spPr>
        <a:xfrm>
          <a:off x="16927286" y="3537857"/>
          <a:ext cx="3552261" cy="6531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600"/>
            <a:t>Valori </a:t>
          </a:r>
          <a:r>
            <a:rPr lang="it-IT" sz="1600">
              <a:latin typeface="Symbol" pitchFamily="18" charset="2"/>
            </a:rPr>
            <a:t>s</a:t>
          </a:r>
          <a:r>
            <a:rPr lang="it-IT" sz="1600"/>
            <a:t>(th) calcolati usando le formule per la propagazione degli errori</a:t>
          </a:r>
        </a:p>
      </xdr:txBody>
    </xdr:sp>
    <xdr:clientData/>
  </xdr:twoCellAnchor>
  <xdr:twoCellAnchor>
    <xdr:from>
      <xdr:col>21</xdr:col>
      <xdr:colOff>761999</xdr:colOff>
      <xdr:row>10</xdr:row>
      <xdr:rowOff>81642</xdr:rowOff>
    </xdr:from>
    <xdr:to>
      <xdr:col>23</xdr:col>
      <xdr:colOff>122465</xdr:colOff>
      <xdr:row>11</xdr:row>
      <xdr:rowOff>54429</xdr:rowOff>
    </xdr:to>
    <xdr:cxnSp macro="">
      <xdr:nvCxnSpPr>
        <xdr:cNvPr id="23" name="Connettore 2 22"/>
        <xdr:cNvCxnSpPr>
          <a:stCxn id="22" idx="1"/>
        </xdr:cNvCxnSpPr>
      </xdr:nvCxnSpPr>
      <xdr:spPr>
        <a:xfrm flipH="1" flipV="1">
          <a:off x="16178892" y="3687535"/>
          <a:ext cx="748394" cy="176894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761999</xdr:colOff>
      <xdr:row>13</xdr:row>
      <xdr:rowOff>149677</xdr:rowOff>
    </xdr:from>
    <xdr:to>
      <xdr:col>23</xdr:col>
      <xdr:colOff>122465</xdr:colOff>
      <xdr:row>14</xdr:row>
      <xdr:rowOff>122464</xdr:rowOff>
    </xdr:to>
    <xdr:cxnSp macro="">
      <xdr:nvCxnSpPr>
        <xdr:cNvPr id="26" name="Connettore 2 25"/>
        <xdr:cNvCxnSpPr/>
      </xdr:nvCxnSpPr>
      <xdr:spPr>
        <a:xfrm flipH="1" flipV="1">
          <a:off x="16178892" y="4354284"/>
          <a:ext cx="748394" cy="176894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81643</xdr:colOff>
      <xdr:row>14</xdr:row>
      <xdr:rowOff>81643</xdr:rowOff>
    </xdr:from>
    <xdr:to>
      <xdr:col>29</xdr:col>
      <xdr:colOff>68036</xdr:colOff>
      <xdr:row>19</xdr:row>
      <xdr:rowOff>68036</xdr:rowOff>
    </xdr:to>
    <xdr:sp macro="" textlink="">
      <xdr:nvSpPr>
        <xdr:cNvPr id="28" name="CasellaDiTesto 27"/>
        <xdr:cNvSpPr txBox="1"/>
      </xdr:nvSpPr>
      <xdr:spPr>
        <a:xfrm>
          <a:off x="16886464" y="4490357"/>
          <a:ext cx="3660322" cy="93889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600"/>
            <a:t>differenza percentuale tra valori calcolati serimentalmente e valori teorici</a:t>
          </a:r>
        </a:p>
        <a:p>
          <a:pPr algn="ctr"/>
          <a:r>
            <a:rPr lang="it-IT" sz="1600"/>
            <a:t>[</a:t>
          </a:r>
          <a:r>
            <a:rPr lang="it-IT" sz="1600">
              <a:latin typeface="Symbol" pitchFamily="18" charset="2"/>
            </a:rPr>
            <a:t>s</a:t>
          </a:r>
          <a:r>
            <a:rPr lang="it-IT" sz="1600"/>
            <a:t>(exp- </a:t>
          </a:r>
          <a:r>
            <a:rPr lang="it-IT" sz="1600">
              <a:latin typeface="Symbol" pitchFamily="18" charset="2"/>
            </a:rPr>
            <a:t>s</a:t>
          </a:r>
          <a:r>
            <a:rPr lang="it-IT" sz="1600"/>
            <a:t>(th)]/s(exp)]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M24"/>
  <sheetViews>
    <sheetView topLeftCell="A3" zoomScale="85" zoomScaleNormal="85" workbookViewId="0">
      <selection activeCell="B18" sqref="B18"/>
    </sheetView>
  </sheetViews>
  <sheetFormatPr defaultRowHeight="15" x14ac:dyDescent="0.25"/>
  <cols>
    <col min="1" max="1" width="15" style="1" customWidth="1"/>
    <col min="2" max="2" width="13.140625" style="1" customWidth="1"/>
    <col min="3" max="3" width="2.85546875" style="1" customWidth="1"/>
    <col min="4" max="4" width="18.140625" style="1" customWidth="1"/>
    <col min="5" max="5" width="5.140625" style="1" customWidth="1"/>
    <col min="6" max="6" width="12.28515625" style="1" customWidth="1"/>
    <col min="7" max="7" width="10.5703125" style="1" customWidth="1"/>
    <col min="8" max="8" width="6.42578125" style="1" customWidth="1"/>
    <col min="9" max="9" width="9.140625" style="1"/>
    <col min="10" max="10" width="3.5703125" style="1" customWidth="1"/>
    <col min="11" max="16384" width="9.140625" style="1"/>
  </cols>
  <sheetData>
    <row r="1" spans="4:13" ht="15.75" thickBot="1" x14ac:dyDescent="0.3"/>
    <row r="2" spans="4:13" x14ac:dyDescent="0.25">
      <c r="E2" s="59"/>
      <c r="F2" s="83" t="s">
        <v>8</v>
      </c>
      <c r="G2" s="84"/>
      <c r="M2" s="50"/>
    </row>
    <row r="3" spans="4:13" ht="21" customHeight="1" x14ac:dyDescent="0.25">
      <c r="E3" s="60"/>
      <c r="F3" s="53" t="s">
        <v>0</v>
      </c>
      <c r="G3" s="54" t="s">
        <v>1</v>
      </c>
      <c r="M3" s="50"/>
    </row>
    <row r="4" spans="4:13" ht="14.25" customHeight="1" thickBot="1" x14ac:dyDescent="0.3">
      <c r="E4" s="60"/>
      <c r="F4" s="53" t="s">
        <v>34</v>
      </c>
      <c r="G4" s="54" t="s">
        <v>35</v>
      </c>
      <c r="M4" s="50"/>
    </row>
    <row r="5" spans="4:13" ht="16.5" customHeight="1" thickTop="1" thickBot="1" x14ac:dyDescent="0.3">
      <c r="E5" s="61" t="s">
        <v>9</v>
      </c>
      <c r="F5" s="51">
        <v>165.5</v>
      </c>
      <c r="G5" s="55">
        <v>168</v>
      </c>
      <c r="M5" s="50"/>
    </row>
    <row r="6" spans="4:13" ht="16.5" customHeight="1" thickBot="1" x14ac:dyDescent="0.3">
      <c r="E6" s="62" t="s">
        <v>10</v>
      </c>
      <c r="F6" s="52">
        <v>167</v>
      </c>
      <c r="G6" s="56">
        <v>167</v>
      </c>
      <c r="M6" s="50"/>
    </row>
    <row r="7" spans="4:13" ht="16.5" customHeight="1" thickTop="1" thickBot="1" x14ac:dyDescent="0.3">
      <c r="E7" s="61" t="s">
        <v>11</v>
      </c>
      <c r="F7" s="51">
        <v>164.5</v>
      </c>
      <c r="G7" s="55">
        <v>167.5</v>
      </c>
      <c r="M7" s="50"/>
    </row>
    <row r="8" spans="4:13" ht="16.5" customHeight="1" thickBot="1" x14ac:dyDescent="0.3">
      <c r="E8" s="62" t="s">
        <v>12</v>
      </c>
      <c r="F8" s="52">
        <v>165</v>
      </c>
      <c r="G8" s="56">
        <v>169.5</v>
      </c>
      <c r="M8" s="50"/>
    </row>
    <row r="9" spans="4:13" ht="16.5" customHeight="1" thickTop="1" thickBot="1" x14ac:dyDescent="0.3">
      <c r="E9" s="63" t="s">
        <v>13</v>
      </c>
      <c r="F9" s="57">
        <v>166</v>
      </c>
      <c r="G9" s="58">
        <v>167</v>
      </c>
      <c r="M9" s="50"/>
    </row>
    <row r="10" spans="4:13" x14ac:dyDescent="0.25">
      <c r="F10" s="2"/>
    </row>
    <row r="11" spans="4:13" x14ac:dyDescent="0.25">
      <c r="D11" s="5" t="s">
        <v>2</v>
      </c>
      <c r="F11" s="3">
        <f>AVERAGE(F5:F9)</f>
        <v>165.6</v>
      </c>
      <c r="G11" s="3">
        <f>AVERAGE(G5:G9)</f>
        <v>167.8</v>
      </c>
      <c r="H11" s="1" t="s">
        <v>17</v>
      </c>
    </row>
    <row r="12" spans="4:13" ht="9.75" customHeight="1" x14ac:dyDescent="0.25"/>
    <row r="13" spans="4:13" ht="15" customHeight="1" x14ac:dyDescent="0.25">
      <c r="D13" s="14" t="s">
        <v>14</v>
      </c>
      <c r="F13" s="14">
        <f>MIN(F5:F9)</f>
        <v>164.5</v>
      </c>
      <c r="G13" s="15">
        <f>MIN(G5:G9)</f>
        <v>167</v>
      </c>
      <c r="H13" s="1" t="s">
        <v>17</v>
      </c>
    </row>
    <row r="14" spans="4:13" x14ac:dyDescent="0.25">
      <c r="D14" s="14" t="s">
        <v>15</v>
      </c>
      <c r="F14" s="15">
        <f>MAX(F5:F9)</f>
        <v>167</v>
      </c>
      <c r="G14" s="15">
        <f>MAX(G5:G9)</f>
        <v>169.5</v>
      </c>
      <c r="H14" s="1" t="s">
        <v>17</v>
      </c>
    </row>
    <row r="15" spans="4:13" x14ac:dyDescent="0.25">
      <c r="D15" s="14" t="s">
        <v>16</v>
      </c>
      <c r="F15" s="15">
        <f>(F14-F13)/2</f>
        <v>1.25</v>
      </c>
      <c r="G15" s="15">
        <f>(G14-G13)/2</f>
        <v>1.25</v>
      </c>
      <c r="H15" s="1" t="s">
        <v>17</v>
      </c>
    </row>
    <row r="16" spans="4:13" ht="9" customHeight="1" x14ac:dyDescent="0.25"/>
    <row r="17" spans="4:8" ht="23.25" x14ac:dyDescent="0.35">
      <c r="D17" s="5" t="s">
        <v>3</v>
      </c>
      <c r="E17" s="4" t="s">
        <v>5</v>
      </c>
      <c r="F17" s="3">
        <f>STDEV(F5:F9)</f>
        <v>0.96176920308356728</v>
      </c>
      <c r="G17" s="3">
        <f>STDEV(G5:G9)</f>
        <v>1.036822067666386</v>
      </c>
      <c r="H17" s="1" t="s">
        <v>17</v>
      </c>
    </row>
    <row r="18" spans="4:8" x14ac:dyDescent="0.25">
      <c r="D18" s="5" t="s">
        <v>4</v>
      </c>
      <c r="F18" s="6">
        <f>F17/SQRT(5)</f>
        <v>0.43011626335213132</v>
      </c>
      <c r="G18" s="6">
        <f>G17/SQRT(5)</f>
        <v>0.46368092477478512</v>
      </c>
      <c r="H18" s="1" t="s">
        <v>17</v>
      </c>
    </row>
    <row r="20" spans="4:8" x14ac:dyDescent="0.25">
      <c r="D20" s="7" t="s">
        <v>6</v>
      </c>
      <c r="E20" s="8"/>
      <c r="F20" s="8" t="s">
        <v>34</v>
      </c>
      <c r="G20" s="9" t="s">
        <v>35</v>
      </c>
    </row>
    <row r="21" spans="4:8" x14ac:dyDescent="0.25">
      <c r="D21" s="10"/>
      <c r="E21" s="11"/>
      <c r="F21" s="11" t="str">
        <f>CONCATENATE(TEXT(F11,".00")," ± ",TEXT(F18,".00"))</f>
        <v>165.60 ± .43</v>
      </c>
      <c r="G21" s="12" t="str">
        <f>CONCATENATE(TEXT(G11,".00")," ± ",TEXT(G18,".00"))</f>
        <v>167.80 ± .46</v>
      </c>
    </row>
    <row r="23" spans="4:8" x14ac:dyDescent="0.25">
      <c r="D23" s="7" t="s">
        <v>33</v>
      </c>
      <c r="E23" s="8"/>
      <c r="F23" s="79" t="s">
        <v>36</v>
      </c>
      <c r="G23" s="80"/>
    </row>
    <row r="24" spans="4:8" x14ac:dyDescent="0.25">
      <c r="D24" s="10"/>
      <c r="E24" s="11"/>
      <c r="F24" s="81" t="str">
        <f>CONCATENATE(TEXT(G11-F11,".00")," ± ",TEXT(SQRT(F18^2+G18^2),".00")," [cm]")</f>
        <v>2.20 ± .63 [cm]</v>
      </c>
      <c r="G24" s="82"/>
    </row>
  </sheetData>
  <mergeCells count="3">
    <mergeCell ref="F23:G23"/>
    <mergeCell ref="F24:G24"/>
    <mergeCell ref="F2:G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4</xdr:col>
                <xdr:colOff>28575</xdr:colOff>
                <xdr:row>9</xdr:row>
                <xdr:rowOff>171450</xdr:rowOff>
              </from>
              <to>
                <xdr:col>4</xdr:col>
                <xdr:colOff>219075</xdr:colOff>
                <xdr:row>11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8"/>
  <sheetViews>
    <sheetView tabSelected="1" zoomScale="50" zoomScaleNormal="50" workbookViewId="0">
      <selection activeCell="B1" sqref="B1:C1048576"/>
    </sheetView>
  </sheetViews>
  <sheetFormatPr defaultRowHeight="15" x14ac:dyDescent="0.25"/>
  <cols>
    <col min="1" max="4" width="9.140625" style="13"/>
    <col min="5" max="5" width="28" customWidth="1"/>
    <col min="6" max="8" width="9.140625" style="13"/>
    <col min="9" max="9" width="10.140625" style="13" customWidth="1"/>
    <col min="10" max="10" width="9.140625" style="13"/>
    <col min="11" max="11" width="17.5703125" style="13" customWidth="1"/>
    <col min="12" max="12" width="9.140625" style="13" customWidth="1"/>
    <col min="13" max="13" width="9.140625" style="27"/>
    <col min="14" max="14" width="9.140625" style="13" customWidth="1"/>
    <col min="15" max="16384" width="9.140625" style="13"/>
  </cols>
  <sheetData>
    <row r="1" spans="1:34" ht="143.25" customHeight="1" x14ac:dyDescent="0.25"/>
    <row r="2" spans="1:34" x14ac:dyDescent="0.25">
      <c r="B2" s="13" t="s">
        <v>25</v>
      </c>
      <c r="C2" s="13" t="s">
        <v>26</v>
      </c>
      <c r="D2" s="13" t="s">
        <v>7</v>
      </c>
      <c r="E2" s="13"/>
      <c r="F2" s="22"/>
      <c r="G2" s="22" t="s">
        <v>25</v>
      </c>
      <c r="H2" s="22" t="s">
        <v>26</v>
      </c>
      <c r="I2" s="22" t="s">
        <v>31</v>
      </c>
      <c r="O2" s="13" t="s">
        <v>22</v>
      </c>
      <c r="P2" s="13" t="s">
        <v>23</v>
      </c>
      <c r="Q2" s="13" t="s">
        <v>7</v>
      </c>
      <c r="S2" s="22"/>
      <c r="T2" s="22" t="s">
        <v>19</v>
      </c>
      <c r="U2" s="22" t="s">
        <v>9</v>
      </c>
      <c r="V2" s="22" t="s">
        <v>20</v>
      </c>
    </row>
    <row r="3" spans="1:34" x14ac:dyDescent="0.25">
      <c r="A3" s="17" t="s">
        <v>18</v>
      </c>
      <c r="B3" s="24">
        <f>'1.Altezza e lunghezza'!F11</f>
        <v>165.6</v>
      </c>
      <c r="C3" s="24">
        <f>'1.Altezza e lunghezza'!G11</f>
        <v>167.8</v>
      </c>
      <c r="D3" s="19"/>
      <c r="E3" s="13"/>
      <c r="F3" s="22" t="s">
        <v>18</v>
      </c>
      <c r="G3" s="16">
        <f ca="1">AVERAGE(B5:B203)</f>
        <v>165.71426020618571</v>
      </c>
      <c r="H3" s="16">
        <f t="shared" ref="H3:I3" ca="1" si="0">AVERAGE(C5:C203)</f>
        <v>167.75100053048163</v>
      </c>
      <c r="I3" s="23">
        <f t="shared" ca="1" si="0"/>
        <v>2.0367403242958351</v>
      </c>
      <c r="O3" s="24"/>
      <c r="P3" s="24"/>
      <c r="Q3" s="19"/>
      <c r="S3" s="22" t="s">
        <v>18</v>
      </c>
      <c r="T3" s="16">
        <f ca="1">AVERAGE(O5:O203)</f>
        <v>165.7144337299132</v>
      </c>
      <c r="U3" s="16">
        <f t="shared" ref="U3" ca="1" si="1">AVERAGE(P5:P203)</f>
        <v>167.72539344450576</v>
      </c>
      <c r="V3" s="23">
        <f t="shared" ref="V3" ca="1" si="2">AVERAGE(Q5:Q203)</f>
        <v>2.0109597145926026</v>
      </c>
      <c r="AG3" s="27"/>
    </row>
    <row r="4" spans="1:34" x14ac:dyDescent="0.25">
      <c r="A4" s="18" t="s">
        <v>3</v>
      </c>
      <c r="B4" s="25">
        <f>'1.Altezza e lunghezza'!F17</f>
        <v>0.96176920308356728</v>
      </c>
      <c r="C4" s="25">
        <f>'1.Altezza e lunghezza'!G17</f>
        <v>1.036822067666386</v>
      </c>
      <c r="D4" s="20" t="s">
        <v>21</v>
      </c>
      <c r="E4" s="13"/>
      <c r="F4" s="22" t="s">
        <v>3</v>
      </c>
      <c r="G4" s="16">
        <f ca="1">STDEV(B5:B203)</f>
        <v>0.91571342130301547</v>
      </c>
      <c r="H4" s="16">
        <f t="shared" ref="H4:I4" ca="1" si="3">STDEV(C5:C203)</f>
        <v>0.98838318105683487</v>
      </c>
      <c r="I4" s="23">
        <f t="shared" ca="1" si="3"/>
        <v>1.3585054237752026</v>
      </c>
      <c r="O4" s="25"/>
      <c r="P4" s="25"/>
      <c r="Q4" s="20" t="s">
        <v>24</v>
      </c>
      <c r="S4" s="22" t="s">
        <v>3</v>
      </c>
      <c r="T4" s="16">
        <f ca="1">STDEV(O5:O203)</f>
        <v>0.28914516066811441</v>
      </c>
      <c r="U4" s="16">
        <f t="shared" ref="U4" ca="1" si="4">STDEV(P5:P203)</f>
        <v>0.31390197106269674</v>
      </c>
      <c r="V4" s="23">
        <f ca="1">STDEV(Q5:Q203)</f>
        <v>0.44575233551922333</v>
      </c>
      <c r="AG4" s="27"/>
      <c r="AH4" s="27"/>
    </row>
    <row r="5" spans="1:34" ht="18.75" x14ac:dyDescent="0.35">
      <c r="B5" s="31">
        <f ca="1">_xlfn.NORM.S.INV(RAND())*$B$4+$B$3</f>
        <v>168.78392102664802</v>
      </c>
      <c r="C5" s="31">
        <f ca="1">_xlfn.NORM.S.INV(RAND())*$C$4+$C$3</f>
        <v>165.89678095975526</v>
      </c>
      <c r="D5" s="32">
        <f t="shared" ref="D5:D36" ca="1" si="5">C5-B5</f>
        <v>-2.8871400668927549</v>
      </c>
      <c r="E5" s="13"/>
      <c r="F5" s="19"/>
      <c r="G5" s="85" t="s">
        <v>30</v>
      </c>
      <c r="H5" s="85"/>
      <c r="I5" s="21">
        <f ca="1">SQRT(G4^2+H4^2)</f>
        <v>1.3473798211901875</v>
      </c>
      <c r="N5" s="36" t="s">
        <v>18</v>
      </c>
      <c r="O5" s="37">
        <f ca="1">AVERAGE(B5:B10)</f>
        <v>165.67252838630822</v>
      </c>
      <c r="P5" s="37">
        <f ca="1">AVERAGE(C5:C14)</f>
        <v>167.73606018038839</v>
      </c>
      <c r="Q5" s="37">
        <f ca="1">P5-O5</f>
        <v>2.063531794080177</v>
      </c>
      <c r="S5" s="38" t="s">
        <v>32</v>
      </c>
      <c r="T5" s="39">
        <f ca="1">G4/SQRT(6)</f>
        <v>0.37383843880177126</v>
      </c>
      <c r="U5" s="39">
        <f ca="1">H4/SQRT(6)</f>
        <v>0.40350574398968769</v>
      </c>
      <c r="AH5" s="27"/>
    </row>
    <row r="6" spans="1:34" ht="18.75" x14ac:dyDescent="0.35">
      <c r="B6" s="31">
        <f t="shared" ref="B6:B69" ca="1" si="6">_xlfn.NORM.S.INV(RAND())*$B$4+$B$3</f>
        <v>164.7416771024819</v>
      </c>
      <c r="C6" s="31">
        <f t="shared" ref="C6:C69" ca="1" si="7">_xlfn.NORM.S.INV(RAND())*$C$4+$C$3</f>
        <v>168.44432551260206</v>
      </c>
      <c r="D6" s="32">
        <f t="shared" ca="1" si="5"/>
        <v>3.7026484101201618</v>
      </c>
      <c r="E6" s="13"/>
      <c r="N6" s="27"/>
      <c r="O6" s="26"/>
      <c r="P6" s="26"/>
      <c r="Q6" s="26"/>
      <c r="S6" s="28"/>
      <c r="T6" s="85" t="s">
        <v>30</v>
      </c>
      <c r="U6" s="85"/>
      <c r="V6" s="21">
        <f ca="1">SQRT(T4^2+U4^2)</f>
        <v>0.42677789466517102</v>
      </c>
      <c r="AC6" s="86" t="s">
        <v>27</v>
      </c>
      <c r="AD6" s="86"/>
      <c r="AE6" s="35">
        <v>49</v>
      </c>
      <c r="AH6" s="27"/>
    </row>
    <row r="7" spans="1:34" x14ac:dyDescent="0.25">
      <c r="B7" s="31">
        <f t="shared" ca="1" si="6"/>
        <v>165.1331799669492</v>
      </c>
      <c r="C7" s="31">
        <f t="shared" ca="1" si="7"/>
        <v>168.76191727145479</v>
      </c>
      <c r="D7" s="32">
        <f t="shared" ca="1" si="5"/>
        <v>3.6287373045055915</v>
      </c>
      <c r="E7" s="13"/>
      <c r="O7" s="26"/>
      <c r="P7" s="26"/>
      <c r="Q7" s="26"/>
      <c r="AC7" s="86" t="s">
        <v>28</v>
      </c>
      <c r="AD7" s="86"/>
      <c r="AE7" s="35">
        <v>198</v>
      </c>
    </row>
    <row r="8" spans="1:34" x14ac:dyDescent="0.25">
      <c r="B8" s="31">
        <f t="shared" ca="1" si="6"/>
        <v>165.35871346813454</v>
      </c>
      <c r="C8" s="31">
        <f t="shared" ca="1" si="7"/>
        <v>168.50659081687223</v>
      </c>
      <c r="D8" s="32">
        <f t="shared" ca="1" si="5"/>
        <v>3.1478773487376941</v>
      </c>
      <c r="E8" s="13"/>
      <c r="O8" s="26"/>
      <c r="P8" s="26"/>
      <c r="Q8" s="26"/>
      <c r="AC8" s="88" t="s">
        <v>29</v>
      </c>
      <c r="AD8" s="88"/>
      <c r="AE8" s="34">
        <f ca="1">COUNT(INDIRECT(CONCATENATE("B",TEXT($AE$6,0))):INDIRECT(CONCATENATE("B",TEXT($AE$7,0))))</f>
        <v>150</v>
      </c>
    </row>
    <row r="9" spans="1:34" x14ac:dyDescent="0.25">
      <c r="B9" s="31">
        <f t="shared" ca="1" si="6"/>
        <v>165.1090579418312</v>
      </c>
      <c r="C9" s="31">
        <f t="shared" ca="1" si="7"/>
        <v>167.81813354829407</v>
      </c>
      <c r="D9" s="32">
        <f t="shared" ca="1" si="5"/>
        <v>2.7090756064628749</v>
      </c>
      <c r="E9" s="13"/>
      <c r="O9" s="26"/>
      <c r="P9" s="26"/>
      <c r="Q9" s="26"/>
      <c r="AC9" s="22"/>
      <c r="AD9" s="22" t="s">
        <v>25</v>
      </c>
      <c r="AE9" s="22" t="s">
        <v>26</v>
      </c>
      <c r="AF9" s="22" t="s">
        <v>21</v>
      </c>
    </row>
    <row r="10" spans="1:34" x14ac:dyDescent="0.25">
      <c r="B10" s="31">
        <f t="shared" ca="1" si="6"/>
        <v>164.90862081180444</v>
      </c>
      <c r="C10" s="31">
        <f t="shared" ca="1" si="7"/>
        <v>169.1976441376832</v>
      </c>
      <c r="D10" s="32">
        <f t="shared" ca="1" si="5"/>
        <v>4.2890233258787589</v>
      </c>
      <c r="E10" s="13"/>
      <c r="O10" s="26"/>
      <c r="P10" s="26"/>
      <c r="Q10" s="26"/>
      <c r="AC10" s="22" t="s">
        <v>18</v>
      </c>
      <c r="AD10" s="16">
        <f ca="1">AVERAGE(INDIRECT(CONCATENATE("B",TEXT($AE$6,0))):INDIRECT(CONCATENATE("B",TEXT($AE$7,0))))</f>
        <v>165.73070110941751</v>
      </c>
      <c r="AE10" s="16">
        <f ca="1">AVERAGE(INDIRECT(CONCATENATE("C",TEXT($AE$6,0))):INDIRECT(CONCATENATE("C",TEXT($AE$7,0))))</f>
        <v>167.78634344913795</v>
      </c>
      <c r="AF10" s="23">
        <f ca="1">AVERAGE(INDIRECT(CONCATENATE("D",TEXT($AE$6,0))):INDIRECT(CONCATENATE("D",TEXT($AE$7,0))))</f>
        <v>2.0556423397202992</v>
      </c>
    </row>
    <row r="11" spans="1:34" x14ac:dyDescent="0.25">
      <c r="B11" s="31">
        <f t="shared" ca="1" si="6"/>
        <v>165.7990996220226</v>
      </c>
      <c r="C11" s="31">
        <f t="shared" ca="1" si="7"/>
        <v>167.12531785148903</v>
      </c>
      <c r="D11" s="32">
        <f t="shared" ca="1" si="5"/>
        <v>1.3262182294664342</v>
      </c>
      <c r="E11" s="13"/>
      <c r="N11" s="36" t="s">
        <v>18</v>
      </c>
      <c r="O11" s="37">
        <f ca="1">AVERAGE(B11:B16)</f>
        <v>166.05460043431376</v>
      </c>
      <c r="P11" s="37">
        <f ca="1">AVERAGE(C11:C20)</f>
        <v>167.69483505014958</v>
      </c>
      <c r="Q11" s="37">
        <f ca="1">P11-O11</f>
        <v>1.6402346158358228</v>
      </c>
      <c r="AC11" s="22" t="s">
        <v>3</v>
      </c>
      <c r="AD11" s="16">
        <f ca="1">STDEV(INDIRECT(CONCATENATE("B",TEXT($AE$6,0))):INDIRECT(CONCATENATE("B",TEXT($AE$7,0))))</f>
        <v>0.92813051750318121</v>
      </c>
      <c r="AE11" s="16">
        <f ca="1">STDEV(INDIRECT(CONCATENATE("C",TEXT($AE$6,0))):INDIRECT(CONCATENATE("C",TEXT($AE$7,0))))</f>
        <v>0.98526717021761201</v>
      </c>
      <c r="AF11" s="23">
        <f ca="1">STDEV(INDIRECT(CONCATENATE("D",TEXT($AE$6,0))):INDIRECT(CONCATENATE("D",TEXT($AE$7,0))))</f>
        <v>1.3325738773753391</v>
      </c>
    </row>
    <row r="12" spans="1:34" ht="18.75" x14ac:dyDescent="0.35">
      <c r="B12" s="31">
        <f t="shared" ca="1" si="6"/>
        <v>165.71901138200877</v>
      </c>
      <c r="C12" s="31">
        <f t="shared" ca="1" si="7"/>
        <v>168.95493066707257</v>
      </c>
      <c r="D12" s="32">
        <f t="shared" ca="1" si="5"/>
        <v>3.235919285063801</v>
      </c>
      <c r="E12" s="13"/>
      <c r="N12" s="27"/>
      <c r="O12" s="26"/>
      <c r="P12" s="26"/>
      <c r="Q12" s="26"/>
      <c r="AC12" s="28"/>
      <c r="AD12" s="87" t="s">
        <v>30</v>
      </c>
      <c r="AE12" s="87"/>
      <c r="AF12" s="21">
        <f ca="1">SQRT(AD11^2+AE11^2)</f>
        <v>1.3535795707047826</v>
      </c>
    </row>
    <row r="13" spans="1:34" x14ac:dyDescent="0.25">
      <c r="B13" s="31">
        <f t="shared" ca="1" si="6"/>
        <v>167.2803962158099</v>
      </c>
      <c r="C13" s="31">
        <f t="shared" ca="1" si="7"/>
        <v>166.53601328231036</v>
      </c>
      <c r="D13" s="32">
        <f t="shared" ca="1" si="5"/>
        <v>-0.7443829334995371</v>
      </c>
      <c r="E13" s="13"/>
      <c r="O13" s="26"/>
      <c r="P13" s="26"/>
      <c r="Q13" s="26"/>
    </row>
    <row r="14" spans="1:34" x14ac:dyDescent="0.25">
      <c r="B14" s="31">
        <f t="shared" ca="1" si="6"/>
        <v>165.94952491204867</v>
      </c>
      <c r="C14" s="31">
        <f t="shared" ca="1" si="7"/>
        <v>166.1189477563502</v>
      </c>
      <c r="D14" s="32">
        <f t="shared" ca="1" si="5"/>
        <v>0.16942284430152199</v>
      </c>
      <c r="E14" s="13"/>
      <c r="O14" s="26"/>
      <c r="P14" s="26"/>
      <c r="Q14" s="26"/>
    </row>
    <row r="15" spans="1:34" x14ac:dyDescent="0.25">
      <c r="B15" s="31">
        <f t="shared" ca="1" si="6"/>
        <v>165.34010871937573</v>
      </c>
      <c r="C15" s="31">
        <f t="shared" ca="1" si="7"/>
        <v>169.35518987935205</v>
      </c>
      <c r="D15" s="32">
        <f t="shared" ca="1" si="5"/>
        <v>4.0150811599763188</v>
      </c>
      <c r="E15" s="13"/>
      <c r="O15" s="26"/>
      <c r="P15" s="26"/>
      <c r="Q15" s="26"/>
    </row>
    <row r="16" spans="1:34" x14ac:dyDescent="0.25">
      <c r="B16" s="31">
        <f t="shared" ca="1" si="6"/>
        <v>166.23946175461685</v>
      </c>
      <c r="C16" s="31">
        <f t="shared" ca="1" si="7"/>
        <v>168.12769353291691</v>
      </c>
      <c r="D16" s="32">
        <f t="shared" ca="1" si="5"/>
        <v>1.8882317783000531</v>
      </c>
      <c r="E16" s="13"/>
      <c r="O16" s="26"/>
      <c r="P16" s="26"/>
      <c r="Q16" s="26"/>
    </row>
    <row r="17" spans="2:17" x14ac:dyDescent="0.25">
      <c r="B17" s="31">
        <f t="shared" ca="1" si="6"/>
        <v>165.99088639286634</v>
      </c>
      <c r="C17" s="31">
        <f t="shared" ca="1" si="7"/>
        <v>167.33792778277783</v>
      </c>
      <c r="D17" s="32">
        <f t="shared" ca="1" si="5"/>
        <v>1.3470413899114817</v>
      </c>
      <c r="E17" s="13"/>
      <c r="N17" s="36" t="s">
        <v>18</v>
      </c>
      <c r="O17" s="37">
        <f t="shared" ref="O17" ca="1" si="8">AVERAGE(B17:B22)</f>
        <v>165.59379763356256</v>
      </c>
      <c r="P17" s="37">
        <f t="shared" ref="P17" ca="1" si="9">AVERAGE(C17:C26)</f>
        <v>167.53800833150621</v>
      </c>
      <c r="Q17" s="37">
        <f t="shared" ref="Q17" ca="1" si="10">P17-O17</f>
        <v>1.944210697943646</v>
      </c>
    </row>
    <row r="18" spans="2:17" x14ac:dyDescent="0.25">
      <c r="B18" s="31">
        <f t="shared" ca="1" si="6"/>
        <v>165.67638806188111</v>
      </c>
      <c r="C18" s="31">
        <f t="shared" ca="1" si="7"/>
        <v>166.50545539992993</v>
      </c>
      <c r="D18" s="32">
        <f t="shared" ca="1" si="5"/>
        <v>0.82906733804881583</v>
      </c>
      <c r="E18" s="13"/>
      <c r="H18" s="27"/>
      <c r="I18" s="27"/>
      <c r="N18" s="27"/>
      <c r="O18" s="26"/>
      <c r="P18" s="26"/>
      <c r="Q18" s="26"/>
    </row>
    <row r="19" spans="2:17" x14ac:dyDescent="0.25">
      <c r="B19" s="31">
        <f t="shared" ca="1" si="6"/>
        <v>165.69838498157719</v>
      </c>
      <c r="C19" s="31">
        <f t="shared" ca="1" si="7"/>
        <v>169.31919957617276</v>
      </c>
      <c r="D19" s="32">
        <f t="shared" ca="1" si="5"/>
        <v>3.6208145945955721</v>
      </c>
      <c r="E19" s="13"/>
      <c r="N19" s="27"/>
      <c r="O19" s="26"/>
      <c r="P19" s="26"/>
      <c r="Q19" s="26"/>
    </row>
    <row r="20" spans="2:17" x14ac:dyDescent="0.25">
      <c r="B20" s="31">
        <f t="shared" ca="1" si="6"/>
        <v>165.24897404094702</v>
      </c>
      <c r="C20" s="31">
        <f t="shared" ca="1" si="7"/>
        <v>167.56767477312437</v>
      </c>
      <c r="D20" s="32">
        <f t="shared" ca="1" si="5"/>
        <v>2.3187007321773478</v>
      </c>
      <c r="E20" s="13"/>
      <c r="N20" s="27"/>
      <c r="O20" s="26"/>
      <c r="P20" s="26"/>
      <c r="Q20" s="26"/>
    </row>
    <row r="21" spans="2:17" x14ac:dyDescent="0.25">
      <c r="B21" s="31">
        <f t="shared" ca="1" si="6"/>
        <v>165.75218259335495</v>
      </c>
      <c r="C21" s="31">
        <f t="shared" ca="1" si="7"/>
        <v>167.98943759307599</v>
      </c>
      <c r="D21" s="32">
        <f t="shared" ca="1" si="5"/>
        <v>2.2372549997210456</v>
      </c>
      <c r="E21" s="13"/>
      <c r="N21" s="27"/>
      <c r="O21" s="26"/>
      <c r="P21" s="26"/>
      <c r="Q21" s="26"/>
    </row>
    <row r="22" spans="2:17" x14ac:dyDescent="0.25">
      <c r="B22" s="31">
        <f t="shared" ca="1" si="6"/>
        <v>165.19596973074869</v>
      </c>
      <c r="C22" s="31">
        <f t="shared" ca="1" si="7"/>
        <v>167.81926854990508</v>
      </c>
      <c r="D22" s="32">
        <f t="shared" ca="1" si="5"/>
        <v>2.6232988191563891</v>
      </c>
      <c r="E22" s="13"/>
      <c r="N22" s="27"/>
      <c r="O22" s="26"/>
      <c r="P22" s="26"/>
      <c r="Q22" s="26"/>
    </row>
    <row r="23" spans="2:17" x14ac:dyDescent="0.25">
      <c r="B23" s="31">
        <f t="shared" ca="1" si="6"/>
        <v>165.46106490664238</v>
      </c>
      <c r="C23" s="31">
        <f t="shared" ca="1" si="7"/>
        <v>166.9010024695497</v>
      </c>
      <c r="D23" s="32">
        <f t="shared" ca="1" si="5"/>
        <v>1.4399375629073177</v>
      </c>
      <c r="E23" s="13"/>
      <c r="N23" s="36" t="s">
        <v>18</v>
      </c>
      <c r="O23" s="37">
        <f t="shared" ref="O23" ca="1" si="11">AVERAGE(B23:B28)</f>
        <v>165.73566681772351</v>
      </c>
      <c r="P23" s="37">
        <f t="shared" ref="P23" ca="1" si="12">AVERAGE(C23:C32)</f>
        <v>167.35481396256696</v>
      </c>
      <c r="Q23" s="37">
        <f t="shared" ref="Q23" ca="1" si="13">P23-O23</f>
        <v>1.6191471448434527</v>
      </c>
    </row>
    <row r="24" spans="2:17" x14ac:dyDescent="0.25">
      <c r="B24" s="31">
        <f t="shared" ca="1" si="6"/>
        <v>166.12937304786797</v>
      </c>
      <c r="C24" s="31">
        <f t="shared" ca="1" si="7"/>
        <v>167.32745756531111</v>
      </c>
      <c r="D24" s="32">
        <f t="shared" ca="1" si="5"/>
        <v>1.1980845174431352</v>
      </c>
      <c r="E24" s="13"/>
      <c r="N24" s="27"/>
      <c r="O24" s="26"/>
      <c r="P24" s="26"/>
      <c r="Q24" s="26"/>
    </row>
    <row r="25" spans="2:17" x14ac:dyDescent="0.25">
      <c r="B25" s="31">
        <f t="shared" ca="1" si="6"/>
        <v>166.05456348283494</v>
      </c>
      <c r="C25" s="31">
        <f t="shared" ca="1" si="7"/>
        <v>166.72925789656941</v>
      </c>
      <c r="D25" s="32">
        <f t="shared" ca="1" si="5"/>
        <v>0.67469441373447125</v>
      </c>
      <c r="E25" s="13"/>
      <c r="N25" s="27"/>
      <c r="O25" s="26"/>
      <c r="P25" s="26"/>
      <c r="Q25" s="26"/>
    </row>
    <row r="26" spans="2:17" x14ac:dyDescent="0.25">
      <c r="B26" s="31">
        <f t="shared" ca="1" si="6"/>
        <v>165.6435483741796</v>
      </c>
      <c r="C26" s="31">
        <f t="shared" ca="1" si="7"/>
        <v>167.88340170864583</v>
      </c>
      <c r="D26" s="32">
        <f t="shared" ca="1" si="5"/>
        <v>2.2398533344662326</v>
      </c>
      <c r="E26" s="13"/>
      <c r="N26" s="27"/>
      <c r="O26" s="26"/>
      <c r="P26" s="26"/>
      <c r="Q26" s="26"/>
    </row>
    <row r="27" spans="2:17" x14ac:dyDescent="0.25">
      <c r="B27" s="31">
        <f t="shared" ca="1" si="6"/>
        <v>166.06224619265856</v>
      </c>
      <c r="C27" s="31">
        <f t="shared" ca="1" si="7"/>
        <v>166.96957216647206</v>
      </c>
      <c r="D27" s="32">
        <f t="shared" ca="1" si="5"/>
        <v>0.90732597381349933</v>
      </c>
      <c r="E27" s="13"/>
      <c r="N27" s="27"/>
      <c r="O27" s="26"/>
      <c r="P27" s="26"/>
      <c r="Q27" s="26"/>
    </row>
    <row r="28" spans="2:17" x14ac:dyDescent="0.25">
      <c r="B28" s="31">
        <f t="shared" ca="1" si="6"/>
        <v>165.06320490215762</v>
      </c>
      <c r="C28" s="31">
        <f t="shared" ca="1" si="7"/>
        <v>167.4589825444331</v>
      </c>
      <c r="D28" s="32">
        <f t="shared" ca="1" si="5"/>
        <v>2.3957776422754762</v>
      </c>
      <c r="E28" s="13"/>
      <c r="N28" s="27"/>
      <c r="O28" s="26"/>
      <c r="P28" s="26"/>
      <c r="Q28" s="26"/>
    </row>
    <row r="29" spans="2:17" x14ac:dyDescent="0.25">
      <c r="B29" s="31">
        <f t="shared" ca="1" si="6"/>
        <v>166.45323081534656</v>
      </c>
      <c r="C29" s="31">
        <f t="shared" ca="1" si="7"/>
        <v>167.75943220183899</v>
      </c>
      <c r="D29" s="32">
        <f t="shared" ca="1" si="5"/>
        <v>1.3062013864924324</v>
      </c>
      <c r="E29" s="13"/>
      <c r="N29" s="36" t="s">
        <v>18</v>
      </c>
      <c r="O29" s="37">
        <f t="shared" ref="O29" ca="1" si="14">AVERAGE(B29:B34)</f>
        <v>165.61229444018102</v>
      </c>
      <c r="P29" s="37">
        <f t="shared" ref="P29" ca="1" si="15">AVERAGE(C29:C38)</f>
        <v>167.81081183908819</v>
      </c>
      <c r="Q29" s="37">
        <f t="shared" ref="Q29" ca="1" si="16">P29-O29</f>
        <v>2.1985173989071711</v>
      </c>
    </row>
    <row r="30" spans="2:17" x14ac:dyDescent="0.25">
      <c r="B30" s="31">
        <f t="shared" ca="1" si="6"/>
        <v>166.88416972467002</v>
      </c>
      <c r="C30" s="31">
        <f t="shared" ca="1" si="7"/>
        <v>168.5871887006214</v>
      </c>
      <c r="D30" s="32">
        <f t="shared" ca="1" si="5"/>
        <v>1.7030189759513803</v>
      </c>
      <c r="E30" s="13"/>
      <c r="N30" s="27"/>
      <c r="O30" s="26"/>
      <c r="P30" s="26"/>
      <c r="Q30" s="26"/>
    </row>
    <row r="31" spans="2:17" x14ac:dyDescent="0.25">
      <c r="B31" s="31">
        <f t="shared" ca="1" si="6"/>
        <v>166.22637245349156</v>
      </c>
      <c r="C31" s="31">
        <f t="shared" ca="1" si="7"/>
        <v>166.87276204521183</v>
      </c>
      <c r="D31" s="32">
        <f t="shared" ca="1" si="5"/>
        <v>0.64638959172026489</v>
      </c>
      <c r="E31" s="13"/>
      <c r="N31" s="27"/>
      <c r="O31" s="26"/>
      <c r="P31" s="26"/>
      <c r="Q31" s="26"/>
    </row>
    <row r="32" spans="2:17" x14ac:dyDescent="0.25">
      <c r="B32" s="31">
        <f t="shared" ca="1" si="6"/>
        <v>165.14398150562354</v>
      </c>
      <c r="C32" s="31">
        <f t="shared" ca="1" si="7"/>
        <v>167.05908232701611</v>
      </c>
      <c r="D32" s="32">
        <f t="shared" ca="1" si="5"/>
        <v>1.9151008213925707</v>
      </c>
      <c r="E32" s="13"/>
      <c r="N32" s="27"/>
      <c r="O32" s="26"/>
      <c r="P32" s="26"/>
      <c r="Q32" s="26"/>
    </row>
    <row r="33" spans="2:17" x14ac:dyDescent="0.25">
      <c r="B33" s="31">
        <f t="shared" ca="1" si="6"/>
        <v>165.52954961957374</v>
      </c>
      <c r="C33" s="31">
        <f t="shared" ca="1" si="7"/>
        <v>167.0640635675399</v>
      </c>
      <c r="D33" s="32">
        <f t="shared" ca="1" si="5"/>
        <v>1.5345139479661611</v>
      </c>
      <c r="E33" s="13"/>
      <c r="N33" s="27"/>
      <c r="O33" s="26"/>
      <c r="P33" s="26"/>
      <c r="Q33" s="26"/>
    </row>
    <row r="34" spans="2:17" x14ac:dyDescent="0.25">
      <c r="B34" s="31">
        <f t="shared" ca="1" si="6"/>
        <v>163.43646252238068</v>
      </c>
      <c r="C34" s="31">
        <f t="shared" ca="1" si="7"/>
        <v>167.36332777614439</v>
      </c>
      <c r="D34" s="32">
        <f t="shared" ca="1" si="5"/>
        <v>3.9268652537637081</v>
      </c>
      <c r="E34" s="13"/>
      <c r="N34" s="27"/>
      <c r="O34" s="26"/>
      <c r="P34" s="26"/>
      <c r="Q34" s="26"/>
    </row>
    <row r="35" spans="2:17" x14ac:dyDescent="0.25">
      <c r="B35" s="31">
        <f t="shared" ca="1" si="6"/>
        <v>163.75911423477217</v>
      </c>
      <c r="C35" s="31">
        <f t="shared" ca="1" si="7"/>
        <v>169.6929888033338</v>
      </c>
      <c r="D35" s="32">
        <f t="shared" ca="1" si="5"/>
        <v>5.9338745685616345</v>
      </c>
      <c r="E35" s="13"/>
      <c r="N35" s="36" t="s">
        <v>18</v>
      </c>
      <c r="O35" s="37">
        <f t="shared" ref="O35" ca="1" si="17">AVERAGE(B35:B40)</f>
        <v>165.63604270342219</v>
      </c>
      <c r="P35" s="37">
        <f t="shared" ref="P35" ca="1" si="18">AVERAGE(C35:C44)</f>
        <v>167.72701070089732</v>
      </c>
      <c r="Q35" s="37">
        <f t="shared" ref="Q35" ca="1" si="19">P35-O35</f>
        <v>2.0909679974751327</v>
      </c>
    </row>
    <row r="36" spans="2:17" x14ac:dyDescent="0.25">
      <c r="B36" s="31">
        <f t="shared" ca="1" si="6"/>
        <v>165.94749423648585</v>
      </c>
      <c r="C36" s="31">
        <f t="shared" ca="1" si="7"/>
        <v>168.45761060713036</v>
      </c>
      <c r="D36" s="32">
        <f t="shared" ca="1" si="5"/>
        <v>2.5101163706445107</v>
      </c>
      <c r="E36" s="13"/>
      <c r="N36" s="27"/>
      <c r="O36" s="26"/>
      <c r="P36" s="26"/>
      <c r="Q36" s="26"/>
    </row>
    <row r="37" spans="2:17" x14ac:dyDescent="0.25">
      <c r="B37" s="31">
        <f t="shared" ca="1" si="6"/>
        <v>165.71567239721367</v>
      </c>
      <c r="C37" s="31">
        <f t="shared" ca="1" si="7"/>
        <v>168.44730489356624</v>
      </c>
      <c r="D37" s="32">
        <f t="shared" ref="D37:D68" ca="1" si="20">C37-B37</f>
        <v>2.7316324963525744</v>
      </c>
      <c r="E37" s="13"/>
      <c r="N37" s="27"/>
      <c r="O37" s="26"/>
      <c r="P37" s="26"/>
      <c r="Q37" s="26"/>
    </row>
    <row r="38" spans="2:17" x14ac:dyDescent="0.25">
      <c r="B38" s="31">
        <f t="shared" ca="1" si="6"/>
        <v>166.57556233402391</v>
      </c>
      <c r="C38" s="31">
        <f t="shared" ca="1" si="7"/>
        <v>166.80435746847877</v>
      </c>
      <c r="D38" s="32">
        <f t="shared" ca="1" si="20"/>
        <v>0.228795134454856</v>
      </c>
      <c r="E38" s="13"/>
      <c r="N38" s="27"/>
      <c r="O38" s="26"/>
      <c r="P38" s="26"/>
      <c r="Q38" s="26"/>
    </row>
    <row r="39" spans="2:17" x14ac:dyDescent="0.25">
      <c r="B39" s="31">
        <f t="shared" ca="1" si="6"/>
        <v>166.59964337578074</v>
      </c>
      <c r="C39" s="31">
        <f t="shared" ca="1" si="7"/>
        <v>169.59201429468433</v>
      </c>
      <c r="D39" s="32">
        <f t="shared" ca="1" si="20"/>
        <v>2.992370918903589</v>
      </c>
      <c r="E39" s="13"/>
      <c r="N39" s="27"/>
      <c r="O39" s="26"/>
      <c r="P39" s="26"/>
      <c r="Q39" s="26"/>
    </row>
    <row r="40" spans="2:17" x14ac:dyDescent="0.25">
      <c r="B40" s="31">
        <f t="shared" ca="1" si="6"/>
        <v>165.2187696422568</v>
      </c>
      <c r="C40" s="31">
        <f t="shared" ca="1" si="7"/>
        <v>166.01200539400338</v>
      </c>
      <c r="D40" s="32">
        <f t="shared" ca="1" si="20"/>
        <v>0.7932357517465789</v>
      </c>
      <c r="E40" s="13"/>
      <c r="N40" s="27"/>
      <c r="O40" s="26"/>
      <c r="P40" s="26"/>
      <c r="Q40" s="26"/>
    </row>
    <row r="41" spans="2:17" x14ac:dyDescent="0.25">
      <c r="B41" s="31">
        <f t="shared" ca="1" si="6"/>
        <v>167.69314254120462</v>
      </c>
      <c r="C41" s="31">
        <f t="shared" ca="1" si="7"/>
        <v>167.51988136291868</v>
      </c>
      <c r="D41" s="32">
        <f t="shared" ca="1" si="20"/>
        <v>-0.17326117828594079</v>
      </c>
      <c r="E41" s="13"/>
      <c r="N41" s="36" t="s">
        <v>18</v>
      </c>
      <c r="O41" s="37">
        <f t="shared" ref="O41" ca="1" si="21">AVERAGE(B41:B46)</f>
        <v>165.86362709717767</v>
      </c>
      <c r="P41" s="37">
        <f t="shared" ref="P41" ca="1" si="22">AVERAGE(C41:C50)</f>
        <v>167.59586880775811</v>
      </c>
      <c r="Q41" s="37">
        <f t="shared" ref="Q41" ca="1" si="23">P41-O41</f>
        <v>1.7322417105804391</v>
      </c>
    </row>
    <row r="42" spans="2:17" x14ac:dyDescent="0.25">
      <c r="B42" s="31">
        <f t="shared" ca="1" si="6"/>
        <v>165.63518136626246</v>
      </c>
      <c r="C42" s="31">
        <f t="shared" ca="1" si="7"/>
        <v>167.04553211877985</v>
      </c>
      <c r="D42" s="32">
        <f t="shared" ca="1" si="20"/>
        <v>1.4103507525173882</v>
      </c>
      <c r="E42" s="13"/>
      <c r="N42" s="27"/>
      <c r="O42" s="26"/>
      <c r="P42" s="26"/>
      <c r="Q42" s="26"/>
    </row>
    <row r="43" spans="2:17" x14ac:dyDescent="0.25">
      <c r="B43" s="31">
        <f t="shared" ca="1" si="6"/>
        <v>164.917335010915</v>
      </c>
      <c r="C43" s="31">
        <f t="shared" ca="1" si="7"/>
        <v>166.19171185447738</v>
      </c>
      <c r="D43" s="32">
        <f t="shared" ca="1" si="20"/>
        <v>1.2743768435623792</v>
      </c>
      <c r="E43" s="13"/>
      <c r="N43" s="27"/>
      <c r="O43" s="26"/>
      <c r="P43" s="26"/>
      <c r="Q43" s="26"/>
    </row>
    <row r="44" spans="2:17" x14ac:dyDescent="0.25">
      <c r="B44" s="31">
        <f t="shared" ca="1" si="6"/>
        <v>165.42012024792339</v>
      </c>
      <c r="C44" s="31">
        <f t="shared" ca="1" si="7"/>
        <v>167.50670021160036</v>
      </c>
      <c r="D44" s="32">
        <f t="shared" ca="1" si="20"/>
        <v>2.086579963676968</v>
      </c>
      <c r="E44" s="13"/>
      <c r="N44" s="27"/>
      <c r="O44" s="26"/>
      <c r="P44" s="26"/>
      <c r="Q44" s="26"/>
    </row>
    <row r="45" spans="2:17" x14ac:dyDescent="0.25">
      <c r="B45" s="31">
        <f t="shared" ca="1" si="6"/>
        <v>165.77274149098986</v>
      </c>
      <c r="C45" s="31">
        <f t="shared" ca="1" si="7"/>
        <v>168.24180250059612</v>
      </c>
      <c r="D45" s="32">
        <f t="shared" ca="1" si="20"/>
        <v>2.4690610096062642</v>
      </c>
      <c r="E45" s="13"/>
      <c r="N45" s="27"/>
      <c r="O45" s="26"/>
      <c r="P45" s="26"/>
      <c r="Q45" s="26"/>
    </row>
    <row r="46" spans="2:17" x14ac:dyDescent="0.25">
      <c r="B46" s="31">
        <f t="shared" ca="1" si="6"/>
        <v>165.7432419257706</v>
      </c>
      <c r="C46" s="31">
        <f t="shared" ca="1" si="7"/>
        <v>168.72133774110017</v>
      </c>
      <c r="D46" s="32">
        <f t="shared" ca="1" si="20"/>
        <v>2.9780958153295671</v>
      </c>
      <c r="E46" s="13"/>
      <c r="N46" s="27"/>
      <c r="O46" s="26"/>
      <c r="P46" s="26"/>
      <c r="Q46" s="26"/>
    </row>
    <row r="47" spans="2:17" x14ac:dyDescent="0.25">
      <c r="B47" s="31">
        <f t="shared" ca="1" si="6"/>
        <v>164.54281297369289</v>
      </c>
      <c r="C47" s="31">
        <f t="shared" ca="1" si="7"/>
        <v>166.16827459175417</v>
      </c>
      <c r="D47" s="32">
        <f t="shared" ca="1" si="20"/>
        <v>1.62546161806128</v>
      </c>
      <c r="E47" s="13"/>
      <c r="N47" s="36" t="s">
        <v>18</v>
      </c>
      <c r="O47" s="37">
        <f t="shared" ref="O47" ca="1" si="24">AVERAGE(B47:B52)</f>
        <v>165.45061226797131</v>
      </c>
      <c r="P47" s="37">
        <f t="shared" ref="P47" ca="1" si="25">AVERAGE(C47:C56)</f>
        <v>168.29216833036583</v>
      </c>
      <c r="Q47" s="37">
        <f t="shared" ref="Q47" ca="1" si="26">P47-O47</f>
        <v>2.8415560623945169</v>
      </c>
    </row>
    <row r="48" spans="2:17" x14ac:dyDescent="0.25">
      <c r="B48" s="31">
        <f t="shared" ca="1" si="6"/>
        <v>165.73881318659156</v>
      </c>
      <c r="C48" s="31">
        <f t="shared" ca="1" si="7"/>
        <v>168.28813336574495</v>
      </c>
      <c r="D48" s="32">
        <f t="shared" ca="1" si="20"/>
        <v>2.5493201791533977</v>
      </c>
      <c r="E48" s="13"/>
      <c r="N48" s="27"/>
      <c r="O48" s="26"/>
      <c r="P48" s="26"/>
      <c r="Q48" s="26"/>
    </row>
    <row r="49" spans="2:17" x14ac:dyDescent="0.25">
      <c r="B49" s="31">
        <f t="shared" ca="1" si="6"/>
        <v>164.35127768276507</v>
      </c>
      <c r="C49" s="31">
        <f t="shared" ca="1" si="7"/>
        <v>169.07876763519047</v>
      </c>
      <c r="D49" s="32">
        <f t="shared" ca="1" si="20"/>
        <v>4.727489952425401</v>
      </c>
      <c r="E49" s="13"/>
      <c r="N49" s="27"/>
      <c r="O49" s="26"/>
      <c r="P49" s="26"/>
      <c r="Q49" s="26"/>
    </row>
    <row r="50" spans="2:17" x14ac:dyDescent="0.25">
      <c r="B50" s="31">
        <f t="shared" ca="1" si="6"/>
        <v>167.24728099428879</v>
      </c>
      <c r="C50" s="31">
        <f t="shared" ca="1" si="7"/>
        <v>167.19654669541896</v>
      </c>
      <c r="D50" s="32">
        <f t="shared" ca="1" si="20"/>
        <v>-5.0734298869826944E-2</v>
      </c>
      <c r="E50" s="13"/>
      <c r="N50" s="27"/>
      <c r="O50" s="26"/>
      <c r="P50" s="26"/>
      <c r="Q50" s="26"/>
    </row>
    <row r="51" spans="2:17" x14ac:dyDescent="0.25">
      <c r="B51" s="31">
        <f t="shared" ca="1" si="6"/>
        <v>166.37478295154511</v>
      </c>
      <c r="C51" s="31">
        <f t="shared" ca="1" si="7"/>
        <v>169.62591812366691</v>
      </c>
      <c r="D51" s="32">
        <f t="shared" ca="1" si="20"/>
        <v>3.251135172121792</v>
      </c>
      <c r="E51" s="13"/>
      <c r="N51" s="27"/>
      <c r="O51" s="26"/>
      <c r="P51" s="26"/>
      <c r="Q51" s="26"/>
    </row>
    <row r="52" spans="2:17" x14ac:dyDescent="0.25">
      <c r="B52" s="31">
        <f t="shared" ca="1" si="6"/>
        <v>164.44870581894455</v>
      </c>
      <c r="C52" s="31">
        <f t="shared" ca="1" si="7"/>
        <v>167.5095914682984</v>
      </c>
      <c r="D52" s="32">
        <f t="shared" ca="1" si="20"/>
        <v>3.0608856493538497</v>
      </c>
      <c r="E52" s="13"/>
      <c r="N52" s="27"/>
      <c r="O52" s="26"/>
      <c r="P52" s="26"/>
      <c r="Q52" s="26"/>
    </row>
    <row r="53" spans="2:17" x14ac:dyDescent="0.25">
      <c r="B53" s="31">
        <f t="shared" ca="1" si="6"/>
        <v>166.99967665673606</v>
      </c>
      <c r="C53" s="31">
        <f t="shared" ca="1" si="7"/>
        <v>169.37775387690482</v>
      </c>
      <c r="D53" s="32">
        <f t="shared" ca="1" si="20"/>
        <v>2.3780772201687626</v>
      </c>
      <c r="E53" s="13"/>
      <c r="N53" s="36" t="s">
        <v>18</v>
      </c>
      <c r="O53" s="37">
        <f t="shared" ref="O53" ca="1" si="27">AVERAGE(B53:B58)</f>
        <v>166.30194454020486</v>
      </c>
      <c r="P53" s="37">
        <f t="shared" ref="P53" ca="1" si="28">AVERAGE(C53:C62)</f>
        <v>168.36301445696466</v>
      </c>
      <c r="Q53" s="37">
        <f t="shared" ref="Q53" ca="1" si="29">P53-O53</f>
        <v>2.0610699167598057</v>
      </c>
    </row>
    <row r="54" spans="2:17" x14ac:dyDescent="0.25">
      <c r="B54" s="31">
        <f t="shared" ca="1" si="6"/>
        <v>166.73130851669225</v>
      </c>
      <c r="C54" s="31">
        <f t="shared" ca="1" si="7"/>
        <v>167.28434117466065</v>
      </c>
      <c r="D54" s="32">
        <f t="shared" ca="1" si="20"/>
        <v>0.55303265796840151</v>
      </c>
      <c r="E54" s="13"/>
      <c r="N54" s="27"/>
      <c r="O54" s="26"/>
      <c r="P54" s="26"/>
      <c r="Q54" s="26"/>
    </row>
    <row r="55" spans="2:17" x14ac:dyDescent="0.25">
      <c r="B55" s="31">
        <f t="shared" ca="1" si="6"/>
        <v>165.59789480163391</v>
      </c>
      <c r="C55" s="31">
        <f t="shared" ca="1" si="7"/>
        <v>168.1036372925914</v>
      </c>
      <c r="D55" s="32">
        <f t="shared" ca="1" si="20"/>
        <v>2.5057424909574877</v>
      </c>
      <c r="E55" s="13"/>
      <c r="N55" s="27"/>
      <c r="O55" s="26"/>
      <c r="P55" s="26"/>
      <c r="Q55" s="26"/>
    </row>
    <row r="56" spans="2:17" x14ac:dyDescent="0.25">
      <c r="B56" s="31">
        <f t="shared" ca="1" si="6"/>
        <v>165.81131212925345</v>
      </c>
      <c r="C56" s="31">
        <f t="shared" ca="1" si="7"/>
        <v>170.28871907942738</v>
      </c>
      <c r="D56" s="32">
        <f t="shared" ca="1" si="20"/>
        <v>4.4774069501739291</v>
      </c>
      <c r="E56" s="13"/>
      <c r="N56" s="27"/>
      <c r="O56" s="26"/>
      <c r="P56" s="26"/>
      <c r="Q56" s="26"/>
    </row>
    <row r="57" spans="2:17" x14ac:dyDescent="0.25">
      <c r="B57" s="31">
        <f t="shared" ca="1" si="6"/>
        <v>165.85508227348845</v>
      </c>
      <c r="C57" s="31">
        <f t="shared" ca="1" si="7"/>
        <v>167.91778479212738</v>
      </c>
      <c r="D57" s="32">
        <f t="shared" ca="1" si="20"/>
        <v>2.062702518638929</v>
      </c>
      <c r="E57" s="13"/>
      <c r="N57" s="27"/>
      <c r="O57" s="26"/>
      <c r="P57" s="26"/>
      <c r="Q57" s="26"/>
    </row>
    <row r="58" spans="2:17" x14ac:dyDescent="0.25">
      <c r="B58" s="31">
        <f t="shared" ca="1" si="6"/>
        <v>166.81639286342502</v>
      </c>
      <c r="C58" s="31">
        <f t="shared" ca="1" si="7"/>
        <v>168.47293153852141</v>
      </c>
      <c r="D58" s="32">
        <f t="shared" ca="1" si="20"/>
        <v>1.6565386750963853</v>
      </c>
      <c r="E58" s="13"/>
      <c r="N58" s="27"/>
      <c r="O58" s="26"/>
      <c r="P58" s="26"/>
      <c r="Q58" s="26"/>
    </row>
    <row r="59" spans="2:17" x14ac:dyDescent="0.25">
      <c r="B59" s="31">
        <f t="shared" ca="1" si="6"/>
        <v>164.90966283555966</v>
      </c>
      <c r="C59" s="31">
        <f t="shared" ca="1" si="7"/>
        <v>167.89110729596615</v>
      </c>
      <c r="D59" s="32">
        <f t="shared" ca="1" si="20"/>
        <v>2.9814444604064931</v>
      </c>
      <c r="E59" s="13"/>
      <c r="N59" s="36" t="s">
        <v>18</v>
      </c>
      <c r="O59" s="37">
        <f t="shared" ref="O59" ca="1" si="30">AVERAGE(B59:B64)</f>
        <v>165.4289110183993</v>
      </c>
      <c r="P59" s="37">
        <f t="shared" ref="P59" ca="1" si="31">AVERAGE(C59:C68)</f>
        <v>167.79945040909377</v>
      </c>
      <c r="Q59" s="37">
        <f t="shared" ref="Q59" ca="1" si="32">P59-O59</f>
        <v>2.3705393906944607</v>
      </c>
    </row>
    <row r="60" spans="2:17" x14ac:dyDescent="0.25">
      <c r="B60" s="31">
        <f t="shared" ca="1" si="6"/>
        <v>164.31966148225203</v>
      </c>
      <c r="C60" s="31">
        <f t="shared" ca="1" si="7"/>
        <v>167.84517924551108</v>
      </c>
      <c r="D60" s="32">
        <f t="shared" ca="1" si="20"/>
        <v>3.525517763259046</v>
      </c>
      <c r="E60" s="13"/>
      <c r="N60" s="27"/>
      <c r="O60" s="26"/>
      <c r="P60" s="26"/>
      <c r="Q60" s="26"/>
    </row>
    <row r="61" spans="2:17" x14ac:dyDescent="0.25">
      <c r="B61" s="31">
        <f t="shared" ca="1" si="6"/>
        <v>166.79030939120429</v>
      </c>
      <c r="C61" s="31">
        <f t="shared" ca="1" si="7"/>
        <v>168.28423847941582</v>
      </c>
      <c r="D61" s="32">
        <f t="shared" ca="1" si="20"/>
        <v>1.4939290882115301</v>
      </c>
      <c r="E61" s="13"/>
      <c r="N61" s="27"/>
      <c r="O61" s="26"/>
      <c r="P61" s="26"/>
      <c r="Q61" s="26"/>
    </row>
    <row r="62" spans="2:17" x14ac:dyDescent="0.25">
      <c r="B62" s="31">
        <f t="shared" ca="1" si="6"/>
        <v>165.65418581182391</v>
      </c>
      <c r="C62" s="31">
        <f t="shared" ca="1" si="7"/>
        <v>168.16445179452086</v>
      </c>
      <c r="D62" s="32">
        <f t="shared" ca="1" si="20"/>
        <v>2.51026598269695</v>
      </c>
      <c r="E62" s="13"/>
      <c r="N62" s="27"/>
      <c r="O62" s="26"/>
      <c r="P62" s="26"/>
      <c r="Q62" s="26"/>
    </row>
    <row r="63" spans="2:17" x14ac:dyDescent="0.25">
      <c r="B63" s="31">
        <f t="shared" ca="1" si="6"/>
        <v>165.65721966997916</v>
      </c>
      <c r="C63" s="31">
        <f t="shared" ca="1" si="7"/>
        <v>166.75268816073321</v>
      </c>
      <c r="D63" s="32">
        <f t="shared" ca="1" si="20"/>
        <v>1.0954684907540582</v>
      </c>
      <c r="E63" s="13"/>
      <c r="N63" s="27"/>
      <c r="O63" s="26"/>
      <c r="P63" s="26"/>
      <c r="Q63" s="26"/>
    </row>
    <row r="64" spans="2:17" x14ac:dyDescent="0.25">
      <c r="B64" s="31">
        <f t="shared" ca="1" si="6"/>
        <v>165.24242691957679</v>
      </c>
      <c r="C64" s="31">
        <f t="shared" ca="1" si="7"/>
        <v>169.26208376736594</v>
      </c>
      <c r="D64" s="32">
        <f t="shared" ca="1" si="20"/>
        <v>4.0196568477891503</v>
      </c>
      <c r="E64" s="13"/>
      <c r="N64" s="27"/>
      <c r="O64" s="26"/>
      <c r="P64" s="26"/>
      <c r="Q64" s="26"/>
    </row>
    <row r="65" spans="2:17" x14ac:dyDescent="0.25">
      <c r="B65" s="31">
        <f t="shared" ca="1" si="6"/>
        <v>167.07852915024745</v>
      </c>
      <c r="C65" s="31">
        <f t="shared" ca="1" si="7"/>
        <v>166.81808439289583</v>
      </c>
      <c r="D65" s="32">
        <f t="shared" ca="1" si="20"/>
        <v>-0.26044475735162109</v>
      </c>
      <c r="E65" s="13"/>
      <c r="N65" s="36" t="s">
        <v>18</v>
      </c>
      <c r="O65" s="37">
        <f t="shared" ref="O65" ca="1" si="33">AVERAGE(B65:B70)</f>
        <v>165.99582185746874</v>
      </c>
      <c r="P65" s="37">
        <f t="shared" ref="P65" ca="1" si="34">AVERAGE(C65:C74)</f>
        <v>167.41883350763624</v>
      </c>
      <c r="Q65" s="37">
        <f t="shared" ref="Q65" ca="1" si="35">P65-O65</f>
        <v>1.4230116501674956</v>
      </c>
    </row>
    <row r="66" spans="2:17" x14ac:dyDescent="0.25">
      <c r="B66" s="31">
        <f t="shared" ca="1" si="6"/>
        <v>164.70483033228254</v>
      </c>
      <c r="C66" s="31">
        <f t="shared" ca="1" si="7"/>
        <v>167.90609639451034</v>
      </c>
      <c r="D66" s="32">
        <f t="shared" ca="1" si="20"/>
        <v>3.201266062227802</v>
      </c>
      <c r="E66" s="13"/>
      <c r="N66" s="27"/>
      <c r="O66" s="26"/>
      <c r="P66" s="26"/>
      <c r="Q66" s="26"/>
    </row>
    <row r="67" spans="2:17" x14ac:dyDescent="0.25">
      <c r="B67" s="31">
        <f t="shared" ca="1" si="6"/>
        <v>167.42516890768007</v>
      </c>
      <c r="C67" s="31">
        <f t="shared" ca="1" si="7"/>
        <v>166.90767479191987</v>
      </c>
      <c r="D67" s="32">
        <f t="shared" ca="1" si="20"/>
        <v>-0.51749411576020066</v>
      </c>
      <c r="E67" s="13"/>
      <c r="N67" s="27"/>
      <c r="O67" s="26"/>
      <c r="P67" s="26"/>
      <c r="Q67" s="26"/>
    </row>
    <row r="68" spans="2:17" x14ac:dyDescent="0.25">
      <c r="B68" s="31">
        <f t="shared" ca="1" si="6"/>
        <v>165.98996489004253</v>
      </c>
      <c r="C68" s="31">
        <f t="shared" ca="1" si="7"/>
        <v>168.16289976809858</v>
      </c>
      <c r="D68" s="32">
        <f t="shared" ca="1" si="20"/>
        <v>2.1729348780560542</v>
      </c>
      <c r="E68" s="13"/>
      <c r="N68" s="27"/>
      <c r="O68" s="26"/>
      <c r="P68" s="26"/>
      <c r="Q68" s="26"/>
    </row>
    <row r="69" spans="2:17" x14ac:dyDescent="0.25">
      <c r="B69" s="31">
        <f t="shared" ca="1" si="6"/>
        <v>164.21835956038944</v>
      </c>
      <c r="C69" s="31">
        <f t="shared" ca="1" si="7"/>
        <v>167.66195832050875</v>
      </c>
      <c r="D69" s="32">
        <f t="shared" ref="D69:D100" ca="1" si="36">C69-B69</f>
        <v>3.4435987601193006</v>
      </c>
      <c r="E69" s="13"/>
      <c r="N69" s="27"/>
      <c r="O69" s="26"/>
      <c r="P69" s="26"/>
      <c r="Q69" s="26"/>
    </row>
    <row r="70" spans="2:17" x14ac:dyDescent="0.25">
      <c r="B70" s="31">
        <f t="shared" ref="B70:B133" ca="1" si="37">_xlfn.NORM.S.INV(RAND())*$B$4+$B$3</f>
        <v>166.55807830417038</v>
      </c>
      <c r="C70" s="31">
        <f t="shared" ref="C70:C133" ca="1" si="38">_xlfn.NORM.S.INV(RAND())*$C$4+$C$3</f>
        <v>166.78694755756419</v>
      </c>
      <c r="D70" s="32">
        <f t="shared" ca="1" si="36"/>
        <v>0.22886925339381037</v>
      </c>
      <c r="E70" s="13"/>
      <c r="N70" s="27"/>
      <c r="O70" s="26"/>
      <c r="P70" s="26"/>
      <c r="Q70" s="26"/>
    </row>
    <row r="71" spans="2:17" x14ac:dyDescent="0.25">
      <c r="B71" s="31">
        <f t="shared" ca="1" si="37"/>
        <v>166.14889525075378</v>
      </c>
      <c r="C71" s="31">
        <f t="shared" ca="1" si="38"/>
        <v>167.86437496992741</v>
      </c>
      <c r="D71" s="32">
        <f t="shared" ca="1" si="36"/>
        <v>1.7154797191736293</v>
      </c>
      <c r="E71" s="13"/>
      <c r="N71" s="36" t="s">
        <v>18</v>
      </c>
      <c r="O71" s="37">
        <f t="shared" ref="O71" ca="1" si="39">AVERAGE(B71:B76)</f>
        <v>165.68813714232533</v>
      </c>
      <c r="P71" s="37">
        <f t="shared" ref="P71" ca="1" si="40">AVERAGE(C71:C80)</f>
        <v>167.78042682067931</v>
      </c>
      <c r="Q71" s="37">
        <f t="shared" ref="Q71" ca="1" si="41">P71-O71</f>
        <v>2.0922896783539784</v>
      </c>
    </row>
    <row r="72" spans="2:17" x14ac:dyDescent="0.25">
      <c r="B72" s="31">
        <f t="shared" ca="1" si="37"/>
        <v>166.21601771009765</v>
      </c>
      <c r="C72" s="31">
        <f t="shared" ca="1" si="38"/>
        <v>166.21666710752208</v>
      </c>
      <c r="D72" s="32">
        <f t="shared" ca="1" si="36"/>
        <v>6.4939742443925752E-4</v>
      </c>
      <c r="E72" s="13"/>
      <c r="N72" s="27"/>
      <c r="O72" s="26"/>
      <c r="P72" s="26"/>
      <c r="Q72" s="26"/>
    </row>
    <row r="73" spans="2:17" x14ac:dyDescent="0.25">
      <c r="B73" s="31">
        <f t="shared" ca="1" si="37"/>
        <v>164.8040647516606</v>
      </c>
      <c r="C73" s="31">
        <f t="shared" ca="1" si="38"/>
        <v>168.73714240320652</v>
      </c>
      <c r="D73" s="32">
        <f t="shared" ca="1" si="36"/>
        <v>3.9330776515459149</v>
      </c>
      <c r="E73" s="13"/>
      <c r="N73" s="27"/>
      <c r="O73" s="26"/>
      <c r="P73" s="26"/>
      <c r="Q73" s="26"/>
    </row>
    <row r="74" spans="2:17" x14ac:dyDescent="0.25">
      <c r="B74" s="31">
        <f t="shared" ca="1" si="37"/>
        <v>166.31997662606707</v>
      </c>
      <c r="C74" s="31">
        <f t="shared" ca="1" si="38"/>
        <v>167.12648937020884</v>
      </c>
      <c r="D74" s="32">
        <f t="shared" ca="1" si="36"/>
        <v>0.8065127441417701</v>
      </c>
      <c r="E74" s="13"/>
      <c r="N74" s="27"/>
      <c r="O74" s="26"/>
      <c r="P74" s="26"/>
      <c r="Q74" s="26"/>
    </row>
    <row r="75" spans="2:17" x14ac:dyDescent="0.25">
      <c r="B75" s="31">
        <f t="shared" ca="1" si="37"/>
        <v>165.29454619313606</v>
      </c>
      <c r="C75" s="31">
        <f t="shared" ca="1" si="38"/>
        <v>168.22168183968753</v>
      </c>
      <c r="D75" s="32">
        <f t="shared" ca="1" si="36"/>
        <v>2.9271356465514771</v>
      </c>
      <c r="E75" s="13"/>
      <c r="N75" s="27"/>
      <c r="O75" s="26"/>
      <c r="P75" s="26"/>
      <c r="Q75" s="26"/>
    </row>
    <row r="76" spans="2:17" x14ac:dyDescent="0.25">
      <c r="B76" s="31">
        <f t="shared" ca="1" si="37"/>
        <v>165.34532232223677</v>
      </c>
      <c r="C76" s="31">
        <f t="shared" ca="1" si="38"/>
        <v>168.62419996775475</v>
      </c>
      <c r="D76" s="32">
        <f t="shared" ca="1" si="36"/>
        <v>3.27887764551798</v>
      </c>
      <c r="E76" s="13"/>
      <c r="N76" s="27"/>
      <c r="O76" s="26"/>
      <c r="P76" s="26"/>
      <c r="Q76" s="26"/>
    </row>
    <row r="77" spans="2:17" x14ac:dyDescent="0.25">
      <c r="B77" s="31">
        <f t="shared" ca="1" si="37"/>
        <v>165.1714590920632</v>
      </c>
      <c r="C77" s="31">
        <f t="shared" ca="1" si="38"/>
        <v>168.57492962636167</v>
      </c>
      <c r="D77" s="32">
        <f t="shared" ca="1" si="36"/>
        <v>3.4034705342984637</v>
      </c>
      <c r="E77" s="13"/>
      <c r="N77" s="36" t="s">
        <v>18</v>
      </c>
      <c r="O77" s="37">
        <f t="shared" ref="O77" ca="1" si="42">AVERAGE(B77:B82)</f>
        <v>165.65765853629068</v>
      </c>
      <c r="P77" s="37">
        <f t="shared" ref="P77" ca="1" si="43">AVERAGE(C77:C86)</f>
        <v>168.12655585614101</v>
      </c>
      <c r="Q77" s="37">
        <f t="shared" ref="Q77" ca="1" si="44">P77-O77</f>
        <v>2.4688973198503277</v>
      </c>
    </row>
    <row r="78" spans="2:17" x14ac:dyDescent="0.25">
      <c r="B78" s="31">
        <f t="shared" ca="1" si="37"/>
        <v>165.44438948411465</v>
      </c>
      <c r="C78" s="31">
        <f t="shared" ca="1" si="38"/>
        <v>169.08870330246415</v>
      </c>
      <c r="D78" s="32">
        <f t="shared" ca="1" si="36"/>
        <v>3.6443138183495023</v>
      </c>
      <c r="E78" s="13"/>
      <c r="N78" s="27"/>
      <c r="O78" s="26"/>
      <c r="P78" s="26"/>
      <c r="Q78" s="26"/>
    </row>
    <row r="79" spans="2:17" x14ac:dyDescent="0.25">
      <c r="B79" s="31">
        <f t="shared" ca="1" si="37"/>
        <v>164.35696893083468</v>
      </c>
      <c r="C79" s="31">
        <f t="shared" ca="1" si="38"/>
        <v>166.77814245198581</v>
      </c>
      <c r="D79" s="32">
        <f t="shared" ca="1" si="36"/>
        <v>2.4211735211511325</v>
      </c>
      <c r="E79" s="13"/>
      <c r="N79" s="27"/>
      <c r="O79" s="26"/>
      <c r="P79" s="26"/>
      <c r="Q79" s="26"/>
    </row>
    <row r="80" spans="2:17" x14ac:dyDescent="0.25">
      <c r="B80" s="31">
        <f t="shared" ca="1" si="37"/>
        <v>166.15326028488292</v>
      </c>
      <c r="C80" s="31">
        <f t="shared" ca="1" si="38"/>
        <v>166.57193716767426</v>
      </c>
      <c r="D80" s="32">
        <f t="shared" ca="1" si="36"/>
        <v>0.41867688279134541</v>
      </c>
      <c r="E80" s="13"/>
      <c r="N80" s="27"/>
      <c r="O80" s="26"/>
      <c r="P80" s="26"/>
      <c r="Q80" s="26"/>
    </row>
    <row r="81" spans="2:17" x14ac:dyDescent="0.25">
      <c r="B81" s="31">
        <f t="shared" ca="1" si="37"/>
        <v>165.56210965098794</v>
      </c>
      <c r="C81" s="31">
        <f t="shared" ca="1" si="38"/>
        <v>168.49143771828059</v>
      </c>
      <c r="D81" s="32">
        <f t="shared" ca="1" si="36"/>
        <v>2.9293280672926585</v>
      </c>
      <c r="E81" s="13"/>
      <c r="N81" s="27"/>
      <c r="O81" s="26"/>
      <c r="P81" s="26"/>
      <c r="Q81" s="26"/>
    </row>
    <row r="82" spans="2:17" x14ac:dyDescent="0.25">
      <c r="B82" s="31">
        <f t="shared" ca="1" si="37"/>
        <v>167.25776377486071</v>
      </c>
      <c r="C82" s="31">
        <f t="shared" ca="1" si="38"/>
        <v>169.61261322586412</v>
      </c>
      <c r="D82" s="32">
        <f t="shared" ca="1" si="36"/>
        <v>2.3548494510034175</v>
      </c>
      <c r="E82" s="13"/>
      <c r="N82" s="27"/>
      <c r="O82" s="26"/>
      <c r="P82" s="26"/>
      <c r="Q82" s="26"/>
    </row>
    <row r="83" spans="2:17" x14ac:dyDescent="0.25">
      <c r="B83" s="31">
        <f t="shared" ca="1" si="37"/>
        <v>165.14226452764225</v>
      </c>
      <c r="C83" s="31">
        <f t="shared" ca="1" si="38"/>
        <v>167.67642204227744</v>
      </c>
      <c r="D83" s="32">
        <f t="shared" ca="1" si="36"/>
        <v>2.5341575146351829</v>
      </c>
      <c r="E83" s="13"/>
      <c r="N83" s="36" t="s">
        <v>18</v>
      </c>
      <c r="O83" s="37">
        <f t="shared" ref="O83" ca="1" si="45">AVERAGE(B83:B88)</f>
        <v>165.81162993329056</v>
      </c>
      <c r="P83" s="37">
        <f t="shared" ref="P83" ca="1" si="46">AVERAGE(C83:C92)</f>
        <v>168.06110795824546</v>
      </c>
      <c r="Q83" s="37">
        <f t="shared" ref="Q83" ca="1" si="47">P83-O83</f>
        <v>2.2494780249548967</v>
      </c>
    </row>
    <row r="84" spans="2:17" x14ac:dyDescent="0.25">
      <c r="B84" s="31">
        <f t="shared" ca="1" si="37"/>
        <v>165.99370987796053</v>
      </c>
      <c r="C84" s="31">
        <f t="shared" ca="1" si="38"/>
        <v>167.6569376043056</v>
      </c>
      <c r="D84" s="32">
        <f t="shared" ca="1" si="36"/>
        <v>1.6632277263450703</v>
      </c>
      <c r="E84" s="13"/>
      <c r="N84" s="27"/>
      <c r="O84" s="26"/>
      <c r="P84" s="26"/>
      <c r="Q84" s="26"/>
    </row>
    <row r="85" spans="2:17" x14ac:dyDescent="0.25">
      <c r="B85" s="31">
        <f t="shared" ca="1" si="37"/>
        <v>166.0518460342505</v>
      </c>
      <c r="C85" s="31">
        <f t="shared" ca="1" si="38"/>
        <v>167.55255653598843</v>
      </c>
      <c r="D85" s="32">
        <f t="shared" ca="1" si="36"/>
        <v>1.5007105017379274</v>
      </c>
      <c r="E85" s="13"/>
      <c r="N85" s="27"/>
      <c r="O85" s="26"/>
      <c r="P85" s="26"/>
      <c r="Q85" s="26"/>
    </row>
    <row r="86" spans="2:17" x14ac:dyDescent="0.25">
      <c r="B86" s="31">
        <f t="shared" ca="1" si="37"/>
        <v>165.59893152479194</v>
      </c>
      <c r="C86" s="31">
        <f t="shared" ca="1" si="38"/>
        <v>169.2618788862078</v>
      </c>
      <c r="D86" s="32">
        <f t="shared" ca="1" si="36"/>
        <v>3.6629473614158599</v>
      </c>
      <c r="E86" s="13"/>
      <c r="N86" s="27"/>
      <c r="O86" s="26"/>
      <c r="P86" s="26"/>
      <c r="Q86" s="26"/>
    </row>
    <row r="87" spans="2:17" x14ac:dyDescent="0.25">
      <c r="B87" s="31">
        <f t="shared" ca="1" si="37"/>
        <v>165.14300192986201</v>
      </c>
      <c r="C87" s="31">
        <f t="shared" ca="1" si="38"/>
        <v>167.80816464350531</v>
      </c>
      <c r="D87" s="32">
        <f t="shared" ca="1" si="36"/>
        <v>2.6651627136432978</v>
      </c>
      <c r="E87" s="13"/>
      <c r="N87" s="27"/>
      <c r="O87" s="26"/>
      <c r="P87" s="26"/>
      <c r="Q87" s="26"/>
    </row>
    <row r="88" spans="2:17" x14ac:dyDescent="0.25">
      <c r="B88" s="31">
        <f t="shared" ca="1" si="37"/>
        <v>166.94002570523605</v>
      </c>
      <c r="C88" s="31">
        <f t="shared" ca="1" si="38"/>
        <v>166.47326287302266</v>
      </c>
      <c r="D88" s="32">
        <f t="shared" ca="1" si="36"/>
        <v>-0.46676283221339077</v>
      </c>
      <c r="E88" s="13"/>
      <c r="N88" s="27"/>
      <c r="O88" s="26"/>
      <c r="P88" s="26"/>
      <c r="Q88" s="26"/>
    </row>
    <row r="89" spans="2:17" x14ac:dyDescent="0.25">
      <c r="B89" s="31">
        <f t="shared" ca="1" si="37"/>
        <v>165.9085220384209</v>
      </c>
      <c r="C89" s="31">
        <f t="shared" ca="1" si="38"/>
        <v>168.6617533238495</v>
      </c>
      <c r="D89" s="32">
        <f t="shared" ca="1" si="36"/>
        <v>2.7532312854285976</v>
      </c>
      <c r="E89" s="13"/>
      <c r="N89" s="36" t="s">
        <v>18</v>
      </c>
      <c r="O89" s="37">
        <f t="shared" ref="O89" ca="1" si="48">AVERAGE(B89:B94)</f>
        <v>165.44318929460846</v>
      </c>
      <c r="P89" s="37">
        <f t="shared" ref="P89" ca="1" si="49">AVERAGE(C89:C98)</f>
        <v>167.87609137342599</v>
      </c>
      <c r="Q89" s="37">
        <f t="shared" ref="Q89" ca="1" si="50">P89-O89</f>
        <v>2.4329020788175342</v>
      </c>
    </row>
    <row r="90" spans="2:17" x14ac:dyDescent="0.25">
      <c r="B90" s="31">
        <f t="shared" ca="1" si="37"/>
        <v>165.65035290126477</v>
      </c>
      <c r="C90" s="31">
        <f t="shared" ca="1" si="38"/>
        <v>169.31458894441795</v>
      </c>
      <c r="D90" s="32">
        <f t="shared" ca="1" si="36"/>
        <v>3.6642360431531813</v>
      </c>
      <c r="E90" s="13"/>
      <c r="N90" s="27"/>
      <c r="O90" s="26"/>
      <c r="P90" s="26"/>
      <c r="Q90" s="26"/>
    </row>
    <row r="91" spans="2:17" x14ac:dyDescent="0.25">
      <c r="B91" s="31">
        <f t="shared" ca="1" si="37"/>
        <v>166.16097203394182</v>
      </c>
      <c r="C91" s="31">
        <f t="shared" ca="1" si="38"/>
        <v>167.83516931554482</v>
      </c>
      <c r="D91" s="32">
        <f t="shared" ca="1" si="36"/>
        <v>1.674197281603</v>
      </c>
      <c r="E91" s="13"/>
      <c r="N91" s="27"/>
      <c r="O91" s="26"/>
      <c r="P91" s="26"/>
      <c r="Q91" s="26"/>
    </row>
    <row r="92" spans="2:17" x14ac:dyDescent="0.25">
      <c r="B92" s="31">
        <f t="shared" ca="1" si="37"/>
        <v>165.23501937031753</v>
      </c>
      <c r="C92" s="31">
        <f t="shared" ca="1" si="38"/>
        <v>168.37034541333523</v>
      </c>
      <c r="D92" s="32">
        <f t="shared" ca="1" si="36"/>
        <v>3.1353260430176988</v>
      </c>
      <c r="E92" s="13"/>
      <c r="N92" s="27"/>
      <c r="O92" s="26"/>
      <c r="P92" s="26"/>
      <c r="Q92" s="26"/>
    </row>
    <row r="93" spans="2:17" x14ac:dyDescent="0.25">
      <c r="B93" s="31">
        <f t="shared" ca="1" si="37"/>
        <v>165.19665888558404</v>
      </c>
      <c r="C93" s="31">
        <f t="shared" ca="1" si="38"/>
        <v>167.95582588493852</v>
      </c>
      <c r="D93" s="32">
        <f t="shared" ca="1" si="36"/>
        <v>2.759166999354477</v>
      </c>
      <c r="E93" s="13"/>
      <c r="N93" s="27"/>
      <c r="O93" s="26"/>
      <c r="P93" s="26"/>
      <c r="Q93" s="26"/>
    </row>
    <row r="94" spans="2:17" x14ac:dyDescent="0.25">
      <c r="B94" s="31">
        <f t="shared" ca="1" si="37"/>
        <v>164.50761053812172</v>
      </c>
      <c r="C94" s="31">
        <f t="shared" ca="1" si="38"/>
        <v>165.40141277036091</v>
      </c>
      <c r="D94" s="32">
        <f t="shared" ca="1" si="36"/>
        <v>0.89380223223918165</v>
      </c>
      <c r="E94" s="13"/>
      <c r="N94" s="27"/>
      <c r="O94" s="26"/>
      <c r="P94" s="26"/>
      <c r="Q94" s="26"/>
    </row>
    <row r="95" spans="2:17" x14ac:dyDescent="0.25">
      <c r="B95" s="31">
        <f t="shared" ca="1" si="37"/>
        <v>165.94652698097315</v>
      </c>
      <c r="C95" s="31">
        <f t="shared" ca="1" si="38"/>
        <v>166.90117836980335</v>
      </c>
      <c r="D95" s="32">
        <f t="shared" ca="1" si="36"/>
        <v>0.95465138883020018</v>
      </c>
      <c r="E95" s="13"/>
      <c r="N95" s="36" t="s">
        <v>18</v>
      </c>
      <c r="O95" s="37">
        <f t="shared" ref="O95" ca="1" si="51">AVERAGE(B95:B100)</f>
        <v>165.59720989582101</v>
      </c>
      <c r="P95" s="37">
        <f t="shared" ref="P95" ca="1" si="52">AVERAGE(C95:C104)</f>
        <v>168.08960095951835</v>
      </c>
      <c r="Q95" s="37">
        <f t="shared" ref="Q95" ca="1" si="53">P95-O95</f>
        <v>2.4923910636973403</v>
      </c>
    </row>
    <row r="96" spans="2:17" x14ac:dyDescent="0.25">
      <c r="B96" s="31">
        <f t="shared" ca="1" si="37"/>
        <v>165.10950898019289</v>
      </c>
      <c r="C96" s="31">
        <f t="shared" ca="1" si="38"/>
        <v>168.96365061727627</v>
      </c>
      <c r="D96" s="32">
        <f t="shared" ca="1" si="36"/>
        <v>3.8541416370833872</v>
      </c>
      <c r="E96" s="13"/>
      <c r="N96" s="27"/>
      <c r="O96" s="26"/>
      <c r="P96" s="26"/>
      <c r="Q96" s="26"/>
    </row>
    <row r="97" spans="2:17" x14ac:dyDescent="0.25">
      <c r="B97" s="31">
        <f t="shared" ca="1" si="37"/>
        <v>164.68639858138539</v>
      </c>
      <c r="C97" s="31">
        <f t="shared" ca="1" si="38"/>
        <v>166.89950482962709</v>
      </c>
      <c r="D97" s="32">
        <f t="shared" ca="1" si="36"/>
        <v>2.2131062482417008</v>
      </c>
      <c r="E97" s="13"/>
      <c r="N97" s="27"/>
      <c r="O97" s="26"/>
      <c r="P97" s="26"/>
      <c r="Q97" s="26"/>
    </row>
    <row r="98" spans="2:17" x14ac:dyDescent="0.25">
      <c r="B98" s="31">
        <f t="shared" ca="1" si="37"/>
        <v>164.9447411776344</v>
      </c>
      <c r="C98" s="31">
        <f t="shared" ca="1" si="38"/>
        <v>168.4574842651061</v>
      </c>
      <c r="D98" s="32">
        <f t="shared" ca="1" si="36"/>
        <v>3.5127430874717049</v>
      </c>
      <c r="E98" s="13"/>
      <c r="N98" s="27"/>
      <c r="O98" s="26"/>
      <c r="P98" s="26"/>
      <c r="Q98" s="26"/>
    </row>
    <row r="99" spans="2:17" x14ac:dyDescent="0.25">
      <c r="B99" s="31">
        <f t="shared" ca="1" si="37"/>
        <v>166.84236753801395</v>
      </c>
      <c r="C99" s="31">
        <f t="shared" ca="1" si="38"/>
        <v>167.78129575055883</v>
      </c>
      <c r="D99" s="32">
        <f t="shared" ca="1" si="36"/>
        <v>0.93892821254488013</v>
      </c>
      <c r="E99" s="13"/>
      <c r="N99" s="27"/>
      <c r="O99" s="26"/>
      <c r="P99" s="26"/>
      <c r="Q99" s="26"/>
    </row>
    <row r="100" spans="2:17" x14ac:dyDescent="0.25">
      <c r="B100" s="31">
        <f t="shared" ca="1" si="37"/>
        <v>166.05371611672629</v>
      </c>
      <c r="C100" s="31">
        <f t="shared" ca="1" si="38"/>
        <v>168.08577568187295</v>
      </c>
      <c r="D100" s="32">
        <f t="shared" ca="1" si="36"/>
        <v>2.0320595651466533</v>
      </c>
      <c r="E100" s="13"/>
      <c r="N100" s="27"/>
      <c r="O100" s="26"/>
      <c r="P100" s="26"/>
      <c r="Q100" s="26"/>
    </row>
    <row r="101" spans="2:17" x14ac:dyDescent="0.25">
      <c r="B101" s="31">
        <f t="shared" ca="1" si="37"/>
        <v>166.57336022381841</v>
      </c>
      <c r="C101" s="31">
        <f t="shared" ca="1" si="38"/>
        <v>167.8593358136232</v>
      </c>
      <c r="D101" s="32">
        <f t="shared" ref="D101:D132" ca="1" si="54">C101-B101</f>
        <v>1.2859755898047922</v>
      </c>
      <c r="E101" s="13"/>
      <c r="N101" s="36" t="s">
        <v>18</v>
      </c>
      <c r="O101" s="37">
        <f t="shared" ref="O101" ca="1" si="55">AVERAGE(B101:B106)</f>
        <v>166.05251687453782</v>
      </c>
      <c r="P101" s="37">
        <f t="shared" ref="P101" ca="1" si="56">AVERAGE(C101:C110)</f>
        <v>167.38841804272721</v>
      </c>
      <c r="Q101" s="37">
        <f t="shared" ref="Q101" ca="1" si="57">P101-O101</f>
        <v>1.3359011681893946</v>
      </c>
    </row>
    <row r="102" spans="2:17" x14ac:dyDescent="0.25">
      <c r="B102" s="31">
        <f t="shared" ca="1" si="37"/>
        <v>165.90243851267601</v>
      </c>
      <c r="C102" s="31">
        <f t="shared" ca="1" si="38"/>
        <v>168.85220402433802</v>
      </c>
      <c r="D102" s="32">
        <f t="shared" ca="1" si="54"/>
        <v>2.9497655116620081</v>
      </c>
      <c r="E102" s="13"/>
      <c r="N102" s="27"/>
      <c r="O102" s="26"/>
      <c r="P102" s="26"/>
      <c r="Q102" s="26"/>
    </row>
    <row r="103" spans="2:17" x14ac:dyDescent="0.25">
      <c r="B103" s="31">
        <f t="shared" ca="1" si="37"/>
        <v>166.53487803025172</v>
      </c>
      <c r="C103" s="31">
        <f t="shared" ca="1" si="38"/>
        <v>167.77813323725698</v>
      </c>
      <c r="D103" s="32">
        <f t="shared" ca="1" si="54"/>
        <v>1.2432552070052623</v>
      </c>
      <c r="E103" s="13"/>
      <c r="N103" s="27"/>
      <c r="O103" s="26"/>
      <c r="P103" s="26"/>
      <c r="Q103" s="26"/>
    </row>
    <row r="104" spans="2:17" x14ac:dyDescent="0.25">
      <c r="B104" s="31">
        <f t="shared" ca="1" si="37"/>
        <v>164.00269193939434</v>
      </c>
      <c r="C104" s="31">
        <f t="shared" ca="1" si="38"/>
        <v>169.31744700572071</v>
      </c>
      <c r="D104" s="32">
        <f t="shared" ca="1" si="54"/>
        <v>5.3147550663263701</v>
      </c>
      <c r="E104" s="13"/>
      <c r="N104" s="27"/>
      <c r="O104" s="26"/>
      <c r="P104" s="26"/>
      <c r="Q104" s="26"/>
    </row>
    <row r="105" spans="2:17" x14ac:dyDescent="0.25">
      <c r="B105" s="31">
        <f t="shared" ca="1" si="37"/>
        <v>167.1610625091555</v>
      </c>
      <c r="C105" s="31">
        <f t="shared" ca="1" si="38"/>
        <v>167.92466476912898</v>
      </c>
      <c r="D105" s="32">
        <f t="shared" ca="1" si="54"/>
        <v>0.76360225997348152</v>
      </c>
      <c r="E105" s="13"/>
      <c r="N105" s="27"/>
      <c r="O105" s="26"/>
      <c r="P105" s="26"/>
      <c r="Q105" s="26"/>
    </row>
    <row r="106" spans="2:17" x14ac:dyDescent="0.25">
      <c r="B106" s="31">
        <f t="shared" ca="1" si="37"/>
        <v>166.14067003193094</v>
      </c>
      <c r="C106" s="31">
        <f t="shared" ca="1" si="38"/>
        <v>166.73504795096923</v>
      </c>
      <c r="D106" s="32">
        <f t="shared" ca="1" si="54"/>
        <v>0.59437791903829407</v>
      </c>
      <c r="E106" s="13"/>
      <c r="N106" s="27"/>
      <c r="O106" s="26"/>
      <c r="P106" s="26"/>
      <c r="Q106" s="26"/>
    </row>
    <row r="107" spans="2:17" x14ac:dyDescent="0.25">
      <c r="B107" s="31">
        <f t="shared" ca="1" si="37"/>
        <v>165.66749564093547</v>
      </c>
      <c r="C107" s="31">
        <f t="shared" ca="1" si="38"/>
        <v>166.99541694859101</v>
      </c>
      <c r="D107" s="32">
        <f t="shared" ca="1" si="54"/>
        <v>1.3279213076555436</v>
      </c>
      <c r="E107" s="13"/>
      <c r="N107" s="36" t="s">
        <v>18</v>
      </c>
      <c r="O107" s="37">
        <f t="shared" ref="O107" ca="1" si="58">AVERAGE(B107:B112)</f>
        <v>166.00419294990388</v>
      </c>
      <c r="P107" s="37">
        <f t="shared" ref="P107" ca="1" si="59">AVERAGE(C107:C116)</f>
        <v>167.36928372596839</v>
      </c>
      <c r="Q107" s="37">
        <f t="shared" ref="Q107" ca="1" si="60">P107-O107</f>
        <v>1.3650907760645055</v>
      </c>
    </row>
    <row r="108" spans="2:17" x14ac:dyDescent="0.25">
      <c r="B108" s="31">
        <f t="shared" ca="1" si="37"/>
        <v>166.50214104413919</v>
      </c>
      <c r="C108" s="31">
        <f t="shared" ca="1" si="38"/>
        <v>166.22034850068633</v>
      </c>
      <c r="D108" s="32">
        <f t="shared" ca="1" si="54"/>
        <v>-0.28179254345286608</v>
      </c>
      <c r="E108" s="13"/>
      <c r="N108" s="27"/>
      <c r="O108" s="26"/>
      <c r="P108" s="26"/>
      <c r="Q108" s="26"/>
    </row>
    <row r="109" spans="2:17" x14ac:dyDescent="0.25">
      <c r="B109" s="31">
        <f t="shared" ca="1" si="37"/>
        <v>165.69070042330182</v>
      </c>
      <c r="C109" s="31">
        <f t="shared" ca="1" si="38"/>
        <v>165.90831902942821</v>
      </c>
      <c r="D109" s="32">
        <f t="shared" ca="1" si="54"/>
        <v>0.21761860612639339</v>
      </c>
      <c r="E109" s="13"/>
      <c r="N109" s="27"/>
      <c r="O109" s="26"/>
      <c r="P109" s="26"/>
      <c r="Q109" s="26"/>
    </row>
    <row r="110" spans="2:17" x14ac:dyDescent="0.25">
      <c r="B110" s="31">
        <f t="shared" ca="1" si="37"/>
        <v>165.54472576992671</v>
      </c>
      <c r="C110" s="31">
        <f t="shared" ca="1" si="38"/>
        <v>166.29326314752919</v>
      </c>
      <c r="D110" s="32">
        <f t="shared" ca="1" si="54"/>
        <v>0.74853737760247441</v>
      </c>
      <c r="E110" s="13"/>
      <c r="N110" s="27"/>
      <c r="O110" s="26"/>
      <c r="P110" s="26"/>
      <c r="Q110" s="26"/>
    </row>
    <row r="111" spans="2:17" x14ac:dyDescent="0.25">
      <c r="B111" s="31">
        <f t="shared" ca="1" si="37"/>
        <v>165.79759675168694</v>
      </c>
      <c r="C111" s="31">
        <f t="shared" ca="1" si="38"/>
        <v>168.01984924176125</v>
      </c>
      <c r="D111" s="32">
        <f t="shared" ca="1" si="54"/>
        <v>2.222252490074311</v>
      </c>
      <c r="E111" s="13"/>
      <c r="N111" s="27"/>
      <c r="O111" s="26"/>
      <c r="P111" s="26"/>
      <c r="Q111" s="26"/>
    </row>
    <row r="112" spans="2:17" x14ac:dyDescent="0.25">
      <c r="B112" s="31">
        <f t="shared" ca="1" si="37"/>
        <v>166.82249806943315</v>
      </c>
      <c r="C112" s="31">
        <f t="shared" ca="1" si="38"/>
        <v>168.31450110363136</v>
      </c>
      <c r="D112" s="32">
        <f t="shared" ca="1" si="54"/>
        <v>1.4920030341982056</v>
      </c>
      <c r="E112" s="13"/>
      <c r="N112" s="27"/>
      <c r="O112" s="26"/>
      <c r="P112" s="26"/>
      <c r="Q112" s="26"/>
    </row>
    <row r="113" spans="2:17" x14ac:dyDescent="0.25">
      <c r="B113" s="31">
        <f t="shared" ca="1" si="37"/>
        <v>165.76442639426114</v>
      </c>
      <c r="C113" s="31">
        <f t="shared" ca="1" si="38"/>
        <v>168.26099155679876</v>
      </c>
      <c r="D113" s="32">
        <f t="shared" ca="1" si="54"/>
        <v>2.4965651625376211</v>
      </c>
      <c r="E113" s="13"/>
      <c r="N113" s="36" t="s">
        <v>18</v>
      </c>
      <c r="O113" s="37">
        <f t="shared" ref="O113" ca="1" si="61">AVERAGE(B113:B118)</f>
        <v>166.43303039693444</v>
      </c>
      <c r="P113" s="37">
        <f t="shared" ref="P113" ca="1" si="62">AVERAGE(C113:C122)</f>
        <v>168.00046278140047</v>
      </c>
      <c r="Q113" s="37">
        <f t="shared" ref="Q113" ca="1" si="63">P113-O113</f>
        <v>1.5674323844660307</v>
      </c>
    </row>
    <row r="114" spans="2:17" x14ac:dyDescent="0.25">
      <c r="B114" s="31">
        <f t="shared" ca="1" si="37"/>
        <v>165.51552233749655</v>
      </c>
      <c r="C114" s="31">
        <f t="shared" ca="1" si="38"/>
        <v>168.04400374022441</v>
      </c>
      <c r="D114" s="32">
        <f t="shared" ca="1" si="54"/>
        <v>2.5284814027278628</v>
      </c>
      <c r="E114" s="13"/>
      <c r="N114" s="27"/>
      <c r="O114" s="26"/>
      <c r="P114" s="26"/>
      <c r="Q114" s="26"/>
    </row>
    <row r="115" spans="2:17" x14ac:dyDescent="0.25">
      <c r="B115" s="31">
        <f t="shared" ca="1" si="37"/>
        <v>167.32280587765553</v>
      </c>
      <c r="C115" s="31">
        <f t="shared" ca="1" si="38"/>
        <v>167.25151640253316</v>
      </c>
      <c r="D115" s="32">
        <f t="shared" ca="1" si="54"/>
        <v>-7.128947512237005E-2</v>
      </c>
      <c r="E115" s="13"/>
      <c r="N115" s="27"/>
      <c r="O115" s="26"/>
      <c r="P115" s="26"/>
      <c r="Q115" s="26"/>
    </row>
    <row r="116" spans="2:17" x14ac:dyDescent="0.25">
      <c r="B116" s="31">
        <f t="shared" ca="1" si="37"/>
        <v>165.77533051291331</v>
      </c>
      <c r="C116" s="31">
        <f t="shared" ca="1" si="38"/>
        <v>168.38462758850085</v>
      </c>
      <c r="D116" s="32">
        <f t="shared" ca="1" si="54"/>
        <v>2.6092970755875342</v>
      </c>
      <c r="E116" s="13"/>
      <c r="N116" s="27"/>
      <c r="O116" s="26"/>
      <c r="P116" s="26"/>
      <c r="Q116" s="26"/>
    </row>
    <row r="117" spans="2:17" x14ac:dyDescent="0.25">
      <c r="B117" s="31">
        <f t="shared" ca="1" si="37"/>
        <v>166.97522183890075</v>
      </c>
      <c r="C117" s="31">
        <f t="shared" ca="1" si="38"/>
        <v>169.66174241277562</v>
      </c>
      <c r="D117" s="32">
        <f t="shared" ca="1" si="54"/>
        <v>2.6865205738748728</v>
      </c>
      <c r="E117" s="13"/>
      <c r="N117" s="27"/>
      <c r="O117" s="26"/>
      <c r="P117" s="26"/>
      <c r="Q117" s="26"/>
    </row>
    <row r="118" spans="2:17" x14ac:dyDescent="0.25">
      <c r="B118" s="31">
        <f t="shared" ca="1" si="37"/>
        <v>167.24487542037929</v>
      </c>
      <c r="C118" s="31">
        <f t="shared" ca="1" si="38"/>
        <v>166.88403872855483</v>
      </c>
      <c r="D118" s="32">
        <f t="shared" ca="1" si="54"/>
        <v>-0.36083669182445988</v>
      </c>
      <c r="E118" s="13"/>
      <c r="N118" s="27"/>
      <c r="O118" s="26"/>
      <c r="P118" s="26"/>
      <c r="Q118" s="26"/>
    </row>
    <row r="119" spans="2:17" x14ac:dyDescent="0.25">
      <c r="B119" s="31">
        <f t="shared" ca="1" si="37"/>
        <v>166.15954308456693</v>
      </c>
      <c r="C119" s="31">
        <f t="shared" ca="1" si="38"/>
        <v>168.87114161403861</v>
      </c>
      <c r="D119" s="32">
        <f t="shared" ca="1" si="54"/>
        <v>2.7115985294716722</v>
      </c>
      <c r="E119" s="13"/>
      <c r="N119" s="36" t="s">
        <v>18</v>
      </c>
      <c r="O119" s="37">
        <f t="shared" ref="O119" ca="1" si="64">AVERAGE(B119:B124)</f>
        <v>165.43533939629845</v>
      </c>
      <c r="P119" s="37">
        <f t="shared" ref="P119" ca="1" si="65">AVERAGE(C119:C128)</f>
        <v>168.07015097425406</v>
      </c>
      <c r="Q119" s="37">
        <f t="shared" ref="Q119" ca="1" si="66">P119-O119</f>
        <v>2.6348115779556167</v>
      </c>
    </row>
    <row r="120" spans="2:17" x14ac:dyDescent="0.25">
      <c r="B120" s="31">
        <f t="shared" ca="1" si="37"/>
        <v>165.53350031952345</v>
      </c>
      <c r="C120" s="31">
        <f t="shared" ca="1" si="38"/>
        <v>167.56719001375552</v>
      </c>
      <c r="D120" s="32">
        <f t="shared" ca="1" si="54"/>
        <v>2.0336896942320664</v>
      </c>
      <c r="E120" s="13"/>
      <c r="N120" s="27"/>
      <c r="O120" s="26"/>
      <c r="P120" s="26"/>
      <c r="Q120" s="26"/>
    </row>
    <row r="121" spans="2:17" x14ac:dyDescent="0.25">
      <c r="B121" s="31">
        <f t="shared" ca="1" si="37"/>
        <v>164.98201586908382</v>
      </c>
      <c r="C121" s="31">
        <f t="shared" ca="1" si="38"/>
        <v>167.36418701351474</v>
      </c>
      <c r="D121" s="32">
        <f t="shared" ca="1" si="54"/>
        <v>2.382171144430913</v>
      </c>
      <c r="E121" s="13"/>
      <c r="N121" s="27"/>
      <c r="O121" s="26"/>
      <c r="P121" s="26"/>
      <c r="Q121" s="26"/>
    </row>
    <row r="122" spans="2:17" x14ac:dyDescent="0.25">
      <c r="B122" s="31">
        <f t="shared" ca="1" si="37"/>
        <v>166.30474321440158</v>
      </c>
      <c r="C122" s="31">
        <f t="shared" ca="1" si="38"/>
        <v>167.71518874330829</v>
      </c>
      <c r="D122" s="32">
        <f t="shared" ca="1" si="54"/>
        <v>1.4104455289067062</v>
      </c>
      <c r="E122" s="13"/>
      <c r="N122" s="27"/>
      <c r="O122" s="26"/>
      <c r="P122" s="26"/>
      <c r="Q122" s="26"/>
    </row>
    <row r="123" spans="2:17" x14ac:dyDescent="0.25">
      <c r="B123" s="31">
        <f t="shared" ca="1" si="37"/>
        <v>165.07810689199243</v>
      </c>
      <c r="C123" s="31">
        <f t="shared" ca="1" si="38"/>
        <v>168.27409484047732</v>
      </c>
      <c r="D123" s="32">
        <f t="shared" ca="1" si="54"/>
        <v>3.1959879484848841</v>
      </c>
      <c r="E123" s="13"/>
      <c r="N123" s="27"/>
      <c r="O123" s="26"/>
      <c r="P123" s="26"/>
      <c r="Q123" s="26"/>
    </row>
    <row r="124" spans="2:17" x14ac:dyDescent="0.25">
      <c r="B124" s="31">
        <f t="shared" ca="1" si="37"/>
        <v>164.55412699822239</v>
      </c>
      <c r="C124" s="31">
        <f t="shared" ca="1" si="38"/>
        <v>167.85681340592845</v>
      </c>
      <c r="D124" s="32">
        <f t="shared" ca="1" si="54"/>
        <v>3.3026864077060623</v>
      </c>
      <c r="E124" s="13"/>
      <c r="N124" s="27"/>
      <c r="O124" s="26"/>
      <c r="P124" s="26"/>
      <c r="Q124" s="26"/>
    </row>
    <row r="125" spans="2:17" x14ac:dyDescent="0.25">
      <c r="B125" s="31">
        <f t="shared" ca="1" si="37"/>
        <v>166.76636422496986</v>
      </c>
      <c r="C125" s="31">
        <f t="shared" ca="1" si="38"/>
        <v>168.51755652481773</v>
      </c>
      <c r="D125" s="32">
        <f t="shared" ca="1" si="54"/>
        <v>1.7511922998478724</v>
      </c>
      <c r="E125" s="13"/>
      <c r="N125" s="36" t="s">
        <v>18</v>
      </c>
      <c r="O125" s="37">
        <f t="shared" ref="O125" ca="1" si="67">AVERAGE(B125:B130)</f>
        <v>165.60485767224142</v>
      </c>
      <c r="P125" s="37">
        <f t="shared" ref="P125" ca="1" si="68">AVERAGE(C125:C134)</f>
        <v>167.97847938293282</v>
      </c>
      <c r="Q125" s="37">
        <f t="shared" ref="Q125" ca="1" si="69">P125-O125</f>
        <v>2.3736217106913955</v>
      </c>
    </row>
    <row r="126" spans="2:17" x14ac:dyDescent="0.25">
      <c r="B126" s="31">
        <f t="shared" ca="1" si="37"/>
        <v>166.84648677251005</v>
      </c>
      <c r="C126" s="31">
        <f t="shared" ca="1" si="38"/>
        <v>167.23993109267158</v>
      </c>
      <c r="D126" s="32">
        <f t="shared" ca="1" si="54"/>
        <v>0.39344432016153519</v>
      </c>
      <c r="E126" s="13"/>
      <c r="N126" s="27"/>
      <c r="O126" s="26"/>
      <c r="P126" s="26"/>
      <c r="Q126" s="26"/>
    </row>
    <row r="127" spans="2:17" x14ac:dyDescent="0.25">
      <c r="B127" s="31">
        <f t="shared" ca="1" si="37"/>
        <v>165.22523662169462</v>
      </c>
      <c r="C127" s="31">
        <f t="shared" ca="1" si="38"/>
        <v>167.94198683491825</v>
      </c>
      <c r="D127" s="32">
        <f t="shared" ca="1" si="54"/>
        <v>2.7167502132236336</v>
      </c>
      <c r="E127" s="13"/>
      <c r="N127" s="27"/>
      <c r="O127" s="26"/>
      <c r="P127" s="26"/>
      <c r="Q127" s="26"/>
    </row>
    <row r="128" spans="2:17" x14ac:dyDescent="0.25">
      <c r="B128" s="31">
        <f t="shared" ca="1" si="37"/>
        <v>163.9719531715717</v>
      </c>
      <c r="C128" s="31">
        <f t="shared" ca="1" si="38"/>
        <v>169.35341965910982</v>
      </c>
      <c r="D128" s="32">
        <f t="shared" ca="1" si="54"/>
        <v>5.3814664875381197</v>
      </c>
      <c r="E128" s="13"/>
      <c r="N128" s="27"/>
      <c r="O128" s="26"/>
      <c r="P128" s="26"/>
      <c r="Q128" s="26"/>
    </row>
    <row r="129" spans="2:17" x14ac:dyDescent="0.25">
      <c r="B129" s="31">
        <f t="shared" ca="1" si="37"/>
        <v>163.72255440642357</v>
      </c>
      <c r="C129" s="31">
        <f t="shared" ca="1" si="38"/>
        <v>168.71781507460889</v>
      </c>
      <c r="D129" s="32">
        <f t="shared" ca="1" si="54"/>
        <v>4.995260668185324</v>
      </c>
      <c r="E129" s="13"/>
      <c r="N129" s="27"/>
      <c r="O129" s="26"/>
      <c r="P129" s="26"/>
      <c r="Q129" s="26"/>
    </row>
    <row r="130" spans="2:17" x14ac:dyDescent="0.25">
      <c r="B130" s="31">
        <f t="shared" ca="1" si="37"/>
        <v>167.0965508362786</v>
      </c>
      <c r="C130" s="31">
        <f t="shared" ca="1" si="38"/>
        <v>167.88048021372165</v>
      </c>
      <c r="D130" s="32">
        <f t="shared" ca="1" si="54"/>
        <v>0.78392937744305868</v>
      </c>
      <c r="E130" s="13"/>
      <c r="N130" s="27"/>
      <c r="O130" s="26"/>
      <c r="P130" s="26"/>
      <c r="Q130" s="26"/>
    </row>
    <row r="131" spans="2:17" x14ac:dyDescent="0.25">
      <c r="B131" s="31">
        <f t="shared" ca="1" si="37"/>
        <v>166.10553912534894</v>
      </c>
      <c r="C131" s="31">
        <f t="shared" ca="1" si="38"/>
        <v>167.20719367445767</v>
      </c>
      <c r="D131" s="32">
        <f t="shared" ca="1" si="54"/>
        <v>1.10165454910873</v>
      </c>
      <c r="E131" s="13"/>
      <c r="N131" s="36" t="s">
        <v>18</v>
      </c>
      <c r="O131" s="37">
        <f t="shared" ref="O131" ca="1" si="70">AVERAGE(B131:B136)</f>
        <v>165.92686657992286</v>
      </c>
      <c r="P131" s="37">
        <f t="shared" ref="P131" ca="1" si="71">AVERAGE(C131:C140)</f>
        <v>167.80694546351941</v>
      </c>
      <c r="Q131" s="37">
        <f t="shared" ref="Q131" ca="1" si="72">P131-O131</f>
        <v>1.8800788835965534</v>
      </c>
    </row>
    <row r="132" spans="2:17" x14ac:dyDescent="0.25">
      <c r="B132" s="31">
        <f t="shared" ca="1" si="37"/>
        <v>165.74052514043666</v>
      </c>
      <c r="C132" s="31">
        <f t="shared" ca="1" si="38"/>
        <v>168.21328353806319</v>
      </c>
      <c r="D132" s="32">
        <f t="shared" ca="1" si="54"/>
        <v>2.472758397626535</v>
      </c>
      <c r="E132" s="13"/>
      <c r="N132" s="27"/>
      <c r="O132" s="26"/>
      <c r="P132" s="26"/>
      <c r="Q132" s="26"/>
    </row>
    <row r="133" spans="2:17" x14ac:dyDescent="0.25">
      <c r="B133" s="31">
        <f t="shared" ca="1" si="37"/>
        <v>164.99665668553021</v>
      </c>
      <c r="C133" s="31">
        <f t="shared" ca="1" si="38"/>
        <v>166.12562690369981</v>
      </c>
      <c r="D133" s="32">
        <f t="shared" ref="D133:D164" ca="1" si="73">C133-B133</f>
        <v>1.1289702181695986</v>
      </c>
      <c r="E133" s="13"/>
      <c r="N133" s="27"/>
      <c r="O133" s="26"/>
      <c r="P133" s="26"/>
      <c r="Q133" s="26"/>
    </row>
    <row r="134" spans="2:17" x14ac:dyDescent="0.25">
      <c r="B134" s="31">
        <f t="shared" ref="B134:B197" ca="1" si="74">_xlfn.NORM.S.INV(RAND())*$B$4+$B$3</f>
        <v>167.87543894605577</v>
      </c>
      <c r="C134" s="31">
        <f t="shared" ref="C134:C197" ca="1" si="75">_xlfn.NORM.S.INV(RAND())*$C$4+$C$3</f>
        <v>168.58750031325957</v>
      </c>
      <c r="D134" s="32">
        <f t="shared" ca="1" si="73"/>
        <v>0.71206136720380186</v>
      </c>
      <c r="E134" s="13"/>
      <c r="N134" s="27"/>
      <c r="O134" s="26"/>
      <c r="P134" s="26"/>
      <c r="Q134" s="26"/>
    </row>
    <row r="135" spans="2:17" x14ac:dyDescent="0.25">
      <c r="B135" s="31">
        <f t="shared" ca="1" si="74"/>
        <v>165.35224769500934</v>
      </c>
      <c r="C135" s="31">
        <f t="shared" ca="1" si="75"/>
        <v>167.1110917584646</v>
      </c>
      <c r="D135" s="32">
        <f t="shared" ca="1" si="73"/>
        <v>1.7588440634552569</v>
      </c>
      <c r="E135" s="13"/>
      <c r="N135" s="27"/>
      <c r="O135" s="26"/>
      <c r="P135" s="26"/>
      <c r="Q135" s="26"/>
    </row>
    <row r="136" spans="2:17" x14ac:dyDescent="0.25">
      <c r="B136" s="31">
        <f t="shared" ca="1" si="74"/>
        <v>165.49079188715626</v>
      </c>
      <c r="C136" s="31">
        <f t="shared" ca="1" si="75"/>
        <v>168.83517367666315</v>
      </c>
      <c r="D136" s="32">
        <f t="shared" ca="1" si="73"/>
        <v>3.3443817895068833</v>
      </c>
      <c r="E136" s="13"/>
      <c r="N136" s="27"/>
      <c r="O136" s="26"/>
      <c r="P136" s="26"/>
      <c r="Q136" s="26"/>
    </row>
    <row r="137" spans="2:17" x14ac:dyDescent="0.25">
      <c r="B137" s="31">
        <f t="shared" ca="1" si="74"/>
        <v>165.32784177394399</v>
      </c>
      <c r="C137" s="31">
        <f t="shared" ca="1" si="75"/>
        <v>167.58417820569227</v>
      </c>
      <c r="D137" s="32">
        <f t="shared" ca="1" si="73"/>
        <v>2.2563364317482808</v>
      </c>
      <c r="E137" s="13"/>
      <c r="N137" s="36" t="s">
        <v>18</v>
      </c>
      <c r="O137" s="37">
        <f t="shared" ref="O137" ca="1" si="76">AVERAGE(B137:B142)</f>
        <v>165.13761799375388</v>
      </c>
      <c r="P137" s="37">
        <f t="shared" ref="P137" ca="1" si="77">AVERAGE(C137:C146)</f>
        <v>167.94784020696156</v>
      </c>
      <c r="Q137" s="37">
        <f t="shared" ref="Q137" ca="1" si="78">P137-O137</f>
        <v>2.8102222132076804</v>
      </c>
    </row>
    <row r="138" spans="2:17" x14ac:dyDescent="0.25">
      <c r="B138" s="31">
        <f t="shared" ca="1" si="74"/>
        <v>164.09954621320605</v>
      </c>
      <c r="C138" s="31">
        <f t="shared" ca="1" si="75"/>
        <v>168.09493389136347</v>
      </c>
      <c r="D138" s="32">
        <f t="shared" ca="1" si="73"/>
        <v>3.9953876781574138</v>
      </c>
      <c r="E138" s="13"/>
      <c r="N138" s="27"/>
      <c r="O138" s="26"/>
      <c r="P138" s="26"/>
      <c r="Q138" s="26"/>
    </row>
    <row r="139" spans="2:17" x14ac:dyDescent="0.25">
      <c r="B139" s="31">
        <f t="shared" ca="1" si="74"/>
        <v>165.78044245897877</v>
      </c>
      <c r="C139" s="31">
        <f t="shared" ca="1" si="75"/>
        <v>168.06274828983982</v>
      </c>
      <c r="D139" s="32">
        <f t="shared" ca="1" si="73"/>
        <v>2.2823058308610484</v>
      </c>
      <c r="E139" s="13"/>
      <c r="N139" s="27"/>
      <c r="O139" s="26"/>
      <c r="P139" s="26"/>
      <c r="Q139" s="26"/>
    </row>
    <row r="140" spans="2:17" x14ac:dyDescent="0.25">
      <c r="B140" s="31">
        <f t="shared" ca="1" si="74"/>
        <v>164.97349088744309</v>
      </c>
      <c r="C140" s="31">
        <f t="shared" ca="1" si="75"/>
        <v>168.24772438369055</v>
      </c>
      <c r="D140" s="32">
        <f t="shared" ca="1" si="73"/>
        <v>3.2742334962474615</v>
      </c>
      <c r="E140" s="13"/>
      <c r="N140" s="27"/>
      <c r="O140" s="26"/>
      <c r="P140" s="26"/>
      <c r="Q140" s="26"/>
    </row>
    <row r="141" spans="2:17" x14ac:dyDescent="0.25">
      <c r="B141" s="31">
        <f t="shared" ca="1" si="74"/>
        <v>163.89866754337172</v>
      </c>
      <c r="C141" s="31">
        <f t="shared" ca="1" si="75"/>
        <v>167.52107114361513</v>
      </c>
      <c r="D141" s="32">
        <f t="shared" ca="1" si="73"/>
        <v>3.6224036002434161</v>
      </c>
      <c r="E141" s="13"/>
      <c r="N141" s="27"/>
      <c r="O141" s="26"/>
      <c r="P141" s="26"/>
      <c r="Q141" s="26"/>
    </row>
    <row r="142" spans="2:17" x14ac:dyDescent="0.25">
      <c r="B142" s="31">
        <f t="shared" ca="1" si="74"/>
        <v>166.74571908557962</v>
      </c>
      <c r="C142" s="31">
        <f t="shared" ca="1" si="75"/>
        <v>168.01003584022081</v>
      </c>
      <c r="D142" s="32">
        <f t="shared" ca="1" si="73"/>
        <v>1.264316754641186</v>
      </c>
      <c r="E142" s="13"/>
      <c r="N142" s="27"/>
      <c r="O142" s="26"/>
      <c r="P142" s="26"/>
      <c r="Q142" s="26"/>
    </row>
    <row r="143" spans="2:17" x14ac:dyDescent="0.25">
      <c r="B143" s="31">
        <f t="shared" ca="1" si="74"/>
        <v>164.75308075228168</v>
      </c>
      <c r="C143" s="31">
        <f t="shared" ca="1" si="75"/>
        <v>168.24828603143854</v>
      </c>
      <c r="D143" s="32">
        <f t="shared" ca="1" si="73"/>
        <v>3.4952052791568633</v>
      </c>
      <c r="E143" s="13"/>
      <c r="N143" s="36" t="s">
        <v>18</v>
      </c>
      <c r="O143" s="37">
        <f t="shared" ref="O143" ca="1" si="79">AVERAGE(B143:B148)</f>
        <v>165.62306178335641</v>
      </c>
      <c r="P143" s="37">
        <f t="shared" ref="P143" ca="1" si="80">AVERAGE(C143:C152)</f>
        <v>167.81479914327903</v>
      </c>
      <c r="Q143" s="37">
        <f t="shared" ref="Q143" ca="1" si="81">P143-O143</f>
        <v>2.1917373599226266</v>
      </c>
    </row>
    <row r="144" spans="2:17" x14ac:dyDescent="0.25">
      <c r="B144" s="31">
        <f t="shared" ca="1" si="74"/>
        <v>165.19708260465362</v>
      </c>
      <c r="C144" s="31">
        <f t="shared" ca="1" si="75"/>
        <v>166.5840396401077</v>
      </c>
      <c r="D144" s="32">
        <f t="shared" ca="1" si="73"/>
        <v>1.3869570354540883</v>
      </c>
      <c r="E144" s="13"/>
      <c r="N144" s="27"/>
      <c r="O144" s="26"/>
      <c r="P144" s="26"/>
      <c r="Q144" s="26"/>
    </row>
    <row r="145" spans="2:17" x14ac:dyDescent="0.25">
      <c r="B145" s="31">
        <f t="shared" ca="1" si="74"/>
        <v>166.16083864101478</v>
      </c>
      <c r="C145" s="31">
        <f t="shared" ca="1" si="75"/>
        <v>168.41045834109605</v>
      </c>
      <c r="D145" s="32">
        <f t="shared" ca="1" si="73"/>
        <v>2.2496197000812685</v>
      </c>
      <c r="E145" s="13"/>
      <c r="N145" s="27"/>
      <c r="O145" s="26"/>
      <c r="P145" s="26"/>
      <c r="Q145" s="26"/>
    </row>
    <row r="146" spans="2:17" x14ac:dyDescent="0.25">
      <c r="B146" s="31">
        <f t="shared" ca="1" si="74"/>
        <v>166.75301823400315</v>
      </c>
      <c r="C146" s="31">
        <f t="shared" ca="1" si="75"/>
        <v>168.71492630255136</v>
      </c>
      <c r="D146" s="32">
        <f t="shared" ca="1" si="73"/>
        <v>1.9619080685482118</v>
      </c>
      <c r="E146" s="13"/>
      <c r="N146" s="27"/>
      <c r="O146" s="26"/>
      <c r="P146" s="26"/>
      <c r="Q146" s="26"/>
    </row>
    <row r="147" spans="2:17" x14ac:dyDescent="0.25">
      <c r="B147" s="31">
        <f t="shared" ca="1" si="74"/>
        <v>165.84358709700408</v>
      </c>
      <c r="C147" s="31">
        <f t="shared" ca="1" si="75"/>
        <v>169.69911439657852</v>
      </c>
      <c r="D147" s="32">
        <f t="shared" ca="1" si="73"/>
        <v>3.8555272995744474</v>
      </c>
      <c r="E147" s="13"/>
      <c r="N147" s="27"/>
      <c r="O147" s="26"/>
      <c r="P147" s="26"/>
      <c r="Q147" s="26"/>
    </row>
    <row r="148" spans="2:17" x14ac:dyDescent="0.25">
      <c r="B148" s="31">
        <f t="shared" ca="1" si="74"/>
        <v>165.03076337118114</v>
      </c>
      <c r="C148" s="31">
        <f t="shared" ca="1" si="75"/>
        <v>167.40595668974055</v>
      </c>
      <c r="D148" s="32">
        <f t="shared" ca="1" si="73"/>
        <v>2.3751933185594112</v>
      </c>
      <c r="E148" s="13"/>
      <c r="N148" s="27"/>
      <c r="O148" s="26"/>
      <c r="P148" s="26"/>
      <c r="Q148" s="26"/>
    </row>
    <row r="149" spans="2:17" x14ac:dyDescent="0.25">
      <c r="B149" s="31">
        <f t="shared" ca="1" si="74"/>
        <v>165.70541766612013</v>
      </c>
      <c r="C149" s="31">
        <f t="shared" ca="1" si="75"/>
        <v>166.413069486951</v>
      </c>
      <c r="D149" s="32">
        <f t="shared" ca="1" si="73"/>
        <v>0.70765182083087552</v>
      </c>
      <c r="E149" s="13"/>
      <c r="N149" s="36" t="s">
        <v>18</v>
      </c>
      <c r="O149" s="37">
        <f t="shared" ref="O149" ca="1" si="82">AVERAGE(B149:B154)</f>
        <v>165.99558014536282</v>
      </c>
      <c r="P149" s="37">
        <f t="shared" ref="P149" ca="1" si="83">AVERAGE(C149:C158)</f>
        <v>167.20656185121487</v>
      </c>
      <c r="Q149" s="37">
        <f t="shared" ref="Q149" ca="1" si="84">P149-O149</f>
        <v>1.2109817058520491</v>
      </c>
    </row>
    <row r="150" spans="2:17" x14ac:dyDescent="0.25">
      <c r="B150" s="31">
        <f t="shared" ca="1" si="74"/>
        <v>164.81407811419632</v>
      </c>
      <c r="C150" s="31">
        <f t="shared" ca="1" si="75"/>
        <v>166.0200202695849</v>
      </c>
      <c r="D150" s="32">
        <f t="shared" ca="1" si="73"/>
        <v>1.2059421553885841</v>
      </c>
      <c r="E150" s="13"/>
      <c r="N150" s="27"/>
      <c r="O150" s="26"/>
      <c r="P150" s="26"/>
      <c r="Q150" s="26"/>
    </row>
    <row r="151" spans="2:17" x14ac:dyDescent="0.25">
      <c r="B151" s="31">
        <f t="shared" ca="1" si="74"/>
        <v>166.63009945308849</v>
      </c>
      <c r="C151" s="31">
        <f t="shared" ca="1" si="75"/>
        <v>168.47699867270393</v>
      </c>
      <c r="D151" s="32">
        <f t="shared" ca="1" si="73"/>
        <v>1.8468992196154375</v>
      </c>
      <c r="E151" s="13"/>
      <c r="N151" s="27"/>
      <c r="O151" s="26"/>
      <c r="P151" s="26"/>
      <c r="Q151" s="26"/>
    </row>
    <row r="152" spans="2:17" x14ac:dyDescent="0.25">
      <c r="B152" s="31">
        <f t="shared" ca="1" si="74"/>
        <v>166.16909699842503</v>
      </c>
      <c r="C152" s="31">
        <f t="shared" ca="1" si="75"/>
        <v>168.17512160203779</v>
      </c>
      <c r="D152" s="32">
        <f t="shared" ca="1" si="73"/>
        <v>2.006024603612758</v>
      </c>
      <c r="E152" s="13"/>
      <c r="N152" s="27"/>
      <c r="O152" s="26"/>
      <c r="P152" s="26"/>
      <c r="Q152" s="26"/>
    </row>
    <row r="153" spans="2:17" x14ac:dyDescent="0.25">
      <c r="B153" s="31">
        <f t="shared" ca="1" si="74"/>
        <v>167.77456209180431</v>
      </c>
      <c r="C153" s="31">
        <f t="shared" ca="1" si="75"/>
        <v>167.25530078142674</v>
      </c>
      <c r="D153" s="32">
        <f t="shared" ca="1" si="73"/>
        <v>-0.51926131037757273</v>
      </c>
      <c r="E153" s="13"/>
      <c r="N153" s="27"/>
      <c r="O153" s="26"/>
      <c r="P153" s="26"/>
      <c r="Q153" s="26"/>
    </row>
    <row r="154" spans="2:17" x14ac:dyDescent="0.25">
      <c r="B154" s="31">
        <f t="shared" ca="1" si="74"/>
        <v>164.88022654854245</v>
      </c>
      <c r="C154" s="31">
        <f t="shared" ca="1" si="75"/>
        <v>168.29181343219932</v>
      </c>
      <c r="D154" s="32">
        <f t="shared" ca="1" si="73"/>
        <v>3.4115868836568666</v>
      </c>
      <c r="E154" s="13"/>
      <c r="N154" s="27"/>
      <c r="O154" s="26"/>
      <c r="P154" s="26"/>
      <c r="Q154" s="26"/>
    </row>
    <row r="155" spans="2:17" x14ac:dyDescent="0.25">
      <c r="B155" s="31">
        <f t="shared" ca="1" si="74"/>
        <v>164.26953094569737</v>
      </c>
      <c r="C155" s="31">
        <f t="shared" ca="1" si="75"/>
        <v>167.98072199839712</v>
      </c>
      <c r="D155" s="32">
        <f t="shared" ca="1" si="73"/>
        <v>3.7111910526997463</v>
      </c>
      <c r="E155" s="13"/>
      <c r="N155" s="36" t="s">
        <v>18</v>
      </c>
      <c r="O155" s="37">
        <f t="shared" ref="O155" ca="1" si="85">AVERAGE(B155:B160)</f>
        <v>165.61135497962422</v>
      </c>
      <c r="P155" s="37">
        <f t="shared" ref="P155" ca="1" si="86">AVERAGE(C155:C164)</f>
        <v>167.43447497491488</v>
      </c>
      <c r="Q155" s="37">
        <f t="shared" ref="Q155" ca="1" si="87">P155-O155</f>
        <v>1.8231199952906536</v>
      </c>
    </row>
    <row r="156" spans="2:17" x14ac:dyDescent="0.25">
      <c r="B156" s="31">
        <f t="shared" ca="1" si="74"/>
        <v>166.22659368122336</v>
      </c>
      <c r="C156" s="31">
        <f t="shared" ca="1" si="75"/>
        <v>167.15003460018272</v>
      </c>
      <c r="D156" s="32">
        <f t="shared" ca="1" si="73"/>
        <v>0.92344091895935776</v>
      </c>
      <c r="E156" s="13"/>
      <c r="N156" s="27"/>
      <c r="O156" s="26"/>
      <c r="P156" s="26"/>
      <c r="Q156" s="26"/>
    </row>
    <row r="157" spans="2:17" x14ac:dyDescent="0.25">
      <c r="B157" s="31">
        <f t="shared" ca="1" si="74"/>
        <v>164.92148987505462</v>
      </c>
      <c r="C157" s="31">
        <f t="shared" ca="1" si="75"/>
        <v>165.19774314120755</v>
      </c>
      <c r="D157" s="32">
        <f t="shared" ca="1" si="73"/>
        <v>0.27625326615293488</v>
      </c>
      <c r="E157" s="13"/>
      <c r="N157" s="27"/>
      <c r="O157" s="26"/>
      <c r="P157" s="26"/>
      <c r="Q157" s="26"/>
    </row>
    <row r="158" spans="2:17" x14ac:dyDescent="0.25">
      <c r="B158" s="31">
        <f t="shared" ca="1" si="74"/>
        <v>164.95184391211612</v>
      </c>
      <c r="C158" s="31">
        <f t="shared" ca="1" si="75"/>
        <v>167.10479452745778</v>
      </c>
      <c r="D158" s="32">
        <f t="shared" ca="1" si="73"/>
        <v>2.1529506153416662</v>
      </c>
      <c r="E158" s="13"/>
      <c r="N158" s="27"/>
      <c r="O158" s="26"/>
      <c r="P158" s="26"/>
      <c r="Q158" s="26"/>
    </row>
    <row r="159" spans="2:17" x14ac:dyDescent="0.25">
      <c r="B159" s="31">
        <f t="shared" ca="1" si="74"/>
        <v>167.1003166807985</v>
      </c>
      <c r="C159" s="31">
        <f t="shared" ca="1" si="75"/>
        <v>167.92135269992505</v>
      </c>
      <c r="D159" s="32">
        <f t="shared" ca="1" si="73"/>
        <v>0.82103601912655222</v>
      </c>
      <c r="E159" s="13"/>
      <c r="N159" s="27"/>
      <c r="O159" s="26"/>
      <c r="P159" s="26"/>
      <c r="Q159" s="26"/>
    </row>
    <row r="160" spans="2:17" x14ac:dyDescent="0.25">
      <c r="B160" s="31">
        <f t="shared" ca="1" si="74"/>
        <v>166.19835478285523</v>
      </c>
      <c r="C160" s="31">
        <f t="shared" ca="1" si="75"/>
        <v>167.96051191247494</v>
      </c>
      <c r="D160" s="32">
        <f t="shared" ca="1" si="73"/>
        <v>1.7621571296197089</v>
      </c>
      <c r="E160" s="13"/>
      <c r="N160" s="27"/>
      <c r="O160" s="26"/>
      <c r="P160" s="26"/>
      <c r="Q160" s="26"/>
    </row>
    <row r="161" spans="2:17" x14ac:dyDescent="0.25">
      <c r="B161" s="31">
        <f t="shared" ca="1" si="74"/>
        <v>168.16517745553244</v>
      </c>
      <c r="C161" s="31">
        <f t="shared" ca="1" si="75"/>
        <v>168.43352958635262</v>
      </c>
      <c r="D161" s="32">
        <f t="shared" ca="1" si="73"/>
        <v>0.26835213082017617</v>
      </c>
      <c r="E161" s="13"/>
      <c r="N161" s="36" t="s">
        <v>18</v>
      </c>
      <c r="O161" s="37">
        <f t="shared" ref="O161" ca="1" si="88">AVERAGE(B161:B166)</f>
        <v>166.14297204742124</v>
      </c>
      <c r="P161" s="37">
        <f t="shared" ref="P161" ca="1" si="89">AVERAGE(C161:C170)</f>
        <v>167.81097223153998</v>
      </c>
      <c r="Q161" s="37">
        <f t="shared" ref="Q161" ca="1" si="90">P161-O161</f>
        <v>1.6680001841187391</v>
      </c>
    </row>
    <row r="162" spans="2:17" x14ac:dyDescent="0.25">
      <c r="B162" s="31">
        <f t="shared" ca="1" si="74"/>
        <v>165.33318899979128</v>
      </c>
      <c r="C162" s="31">
        <f t="shared" ca="1" si="75"/>
        <v>168.29275615348251</v>
      </c>
      <c r="D162" s="32">
        <f t="shared" ca="1" si="73"/>
        <v>2.9595671536912391</v>
      </c>
      <c r="E162" s="13"/>
      <c r="N162" s="27"/>
      <c r="O162" s="26"/>
      <c r="P162" s="26"/>
      <c r="Q162" s="26"/>
    </row>
    <row r="163" spans="2:17" x14ac:dyDescent="0.25">
      <c r="B163" s="31">
        <f t="shared" ca="1" si="74"/>
        <v>164.83618630547224</v>
      </c>
      <c r="C163" s="31">
        <f t="shared" ca="1" si="75"/>
        <v>166.59301041556259</v>
      </c>
      <c r="D163" s="32">
        <f t="shared" ca="1" si="73"/>
        <v>1.7568241100903492</v>
      </c>
      <c r="E163" s="13"/>
      <c r="N163" s="27"/>
      <c r="O163" s="26"/>
      <c r="P163" s="26"/>
      <c r="Q163" s="26"/>
    </row>
    <row r="164" spans="2:17" x14ac:dyDescent="0.25">
      <c r="B164" s="31">
        <f t="shared" ca="1" si="74"/>
        <v>165.51034962081857</v>
      </c>
      <c r="C164" s="31">
        <f t="shared" ca="1" si="75"/>
        <v>167.71029471410577</v>
      </c>
      <c r="D164" s="32">
        <f t="shared" ca="1" si="73"/>
        <v>2.199945093287198</v>
      </c>
      <c r="E164" s="13"/>
      <c r="N164" s="27"/>
      <c r="O164" s="26"/>
      <c r="P164" s="26"/>
      <c r="Q164" s="26"/>
    </row>
    <row r="165" spans="2:17" x14ac:dyDescent="0.25">
      <c r="B165" s="31">
        <f t="shared" ca="1" si="74"/>
        <v>166.437918780319</v>
      </c>
      <c r="C165" s="31">
        <f t="shared" ca="1" si="75"/>
        <v>166.53308246450678</v>
      </c>
      <c r="D165" s="32">
        <f t="shared" ref="D165:D196" ca="1" si="91">C165-B165</f>
        <v>9.5163684187781428E-2</v>
      </c>
      <c r="E165" s="13"/>
      <c r="N165" s="27"/>
      <c r="O165" s="26"/>
      <c r="P165" s="26"/>
      <c r="Q165" s="26"/>
    </row>
    <row r="166" spans="2:17" x14ac:dyDescent="0.25">
      <c r="B166" s="31">
        <f t="shared" ca="1" si="74"/>
        <v>166.57501112259382</v>
      </c>
      <c r="C166" s="31">
        <f t="shared" ca="1" si="75"/>
        <v>167.58354463100252</v>
      </c>
      <c r="D166" s="32">
        <f t="shared" ca="1" si="91"/>
        <v>1.0085335084087035</v>
      </c>
      <c r="E166" s="13"/>
      <c r="N166" s="27"/>
      <c r="O166" s="26"/>
      <c r="P166" s="26"/>
      <c r="Q166" s="26"/>
    </row>
    <row r="167" spans="2:17" x14ac:dyDescent="0.25">
      <c r="B167" s="31">
        <f t="shared" ca="1" si="74"/>
        <v>166.24986093413472</v>
      </c>
      <c r="C167" s="31">
        <f t="shared" ca="1" si="75"/>
        <v>169.19291808642404</v>
      </c>
      <c r="D167" s="32">
        <f t="shared" ca="1" si="91"/>
        <v>2.9430571522893274</v>
      </c>
      <c r="E167" s="13"/>
      <c r="N167" s="36" t="s">
        <v>18</v>
      </c>
      <c r="O167" s="37">
        <f t="shared" ref="O167" ca="1" si="92">AVERAGE(B167:B172)</f>
        <v>165.28885075456111</v>
      </c>
      <c r="P167" s="37">
        <f t="shared" ref="P167" ca="1" si="93">AVERAGE(C167:C176)</f>
        <v>167.66176869968581</v>
      </c>
      <c r="Q167" s="37">
        <f t="shared" ref="Q167" ca="1" si="94">P167-O167</f>
        <v>2.3729179451246978</v>
      </c>
    </row>
    <row r="168" spans="2:17" x14ac:dyDescent="0.25">
      <c r="B168" s="31">
        <f t="shared" ca="1" si="74"/>
        <v>165.94533666234125</v>
      </c>
      <c r="C168" s="31">
        <f t="shared" ca="1" si="75"/>
        <v>167.70431976509522</v>
      </c>
      <c r="D168" s="32">
        <f t="shared" ca="1" si="91"/>
        <v>1.7589831027539731</v>
      </c>
      <c r="E168" s="13"/>
      <c r="N168" s="27"/>
      <c r="O168" s="26"/>
      <c r="P168" s="26"/>
      <c r="Q168" s="26"/>
    </row>
    <row r="169" spans="2:17" x14ac:dyDescent="0.25">
      <c r="B169" s="31">
        <f t="shared" ca="1" si="74"/>
        <v>166.49064910177356</v>
      </c>
      <c r="C169" s="31">
        <f t="shared" ca="1" si="75"/>
        <v>168.86044270482986</v>
      </c>
      <c r="D169" s="32">
        <f t="shared" ca="1" si="91"/>
        <v>2.3697936030563085</v>
      </c>
      <c r="E169" s="13"/>
      <c r="N169" s="27"/>
      <c r="O169" s="26"/>
      <c r="P169" s="26"/>
      <c r="Q169" s="26"/>
    </row>
    <row r="170" spans="2:17" x14ac:dyDescent="0.25">
      <c r="B170" s="31">
        <f t="shared" ca="1" si="74"/>
        <v>165.68148758164978</v>
      </c>
      <c r="C170" s="31">
        <f t="shared" ca="1" si="75"/>
        <v>167.2058237940378</v>
      </c>
      <c r="D170" s="32">
        <f t="shared" ca="1" si="91"/>
        <v>1.5243362123880217</v>
      </c>
      <c r="E170" s="13"/>
      <c r="N170" s="27"/>
      <c r="O170" s="26"/>
      <c r="P170" s="26"/>
      <c r="Q170" s="26"/>
    </row>
    <row r="171" spans="2:17" x14ac:dyDescent="0.25">
      <c r="B171" s="31">
        <f t="shared" ca="1" si="74"/>
        <v>162.69682756949956</v>
      </c>
      <c r="C171" s="31">
        <f t="shared" ca="1" si="75"/>
        <v>167.99647530624364</v>
      </c>
      <c r="D171" s="32">
        <f t="shared" ca="1" si="91"/>
        <v>5.2996477367440775</v>
      </c>
      <c r="E171" s="13"/>
      <c r="N171" s="27"/>
      <c r="O171" s="26"/>
      <c r="P171" s="26"/>
      <c r="Q171" s="26"/>
    </row>
    <row r="172" spans="2:17" x14ac:dyDescent="0.25">
      <c r="B172" s="31">
        <f t="shared" ca="1" si="74"/>
        <v>164.66894267796783</v>
      </c>
      <c r="C172" s="31">
        <f t="shared" ca="1" si="75"/>
        <v>167.8249332350583</v>
      </c>
      <c r="D172" s="32">
        <f t="shared" ca="1" si="91"/>
        <v>3.1559905570904618</v>
      </c>
      <c r="E172" s="13"/>
      <c r="N172" s="27"/>
      <c r="O172" s="26"/>
      <c r="P172" s="26"/>
      <c r="Q172" s="26"/>
    </row>
    <row r="173" spans="2:17" x14ac:dyDescent="0.25">
      <c r="B173" s="31">
        <f t="shared" ca="1" si="74"/>
        <v>165.8220182331566</v>
      </c>
      <c r="C173" s="31">
        <f t="shared" ca="1" si="75"/>
        <v>166.4965097739493</v>
      </c>
      <c r="D173" s="32">
        <f t="shared" ca="1" si="91"/>
        <v>0.67449154079270102</v>
      </c>
      <c r="E173" s="13"/>
      <c r="N173" s="36" t="s">
        <v>18</v>
      </c>
      <c r="O173" s="37">
        <f t="shared" ref="O173" ca="1" si="95">AVERAGE(B173:B178)</f>
        <v>165.84637344762962</v>
      </c>
      <c r="P173" s="37">
        <f t="shared" ref="P173" ca="1" si="96">AVERAGE(C173:C182)</f>
        <v>167.02300631566982</v>
      </c>
      <c r="Q173" s="37">
        <f t="shared" ref="Q173" ca="1" si="97">P173-O173</f>
        <v>1.1766328680402012</v>
      </c>
    </row>
    <row r="174" spans="2:17" x14ac:dyDescent="0.25">
      <c r="B174" s="31">
        <f t="shared" ca="1" si="74"/>
        <v>165.18023891759807</v>
      </c>
      <c r="C174" s="31">
        <f t="shared" ca="1" si="75"/>
        <v>166.83213284256388</v>
      </c>
      <c r="D174" s="32">
        <f t="shared" ca="1" si="91"/>
        <v>1.6518939249658047</v>
      </c>
      <c r="E174" s="13"/>
      <c r="N174" s="27"/>
      <c r="O174" s="26"/>
      <c r="P174" s="26"/>
      <c r="Q174" s="26"/>
    </row>
    <row r="175" spans="2:17" x14ac:dyDescent="0.25">
      <c r="B175" s="31">
        <f t="shared" ca="1" si="74"/>
        <v>166.64204786309458</v>
      </c>
      <c r="C175" s="31">
        <f t="shared" ca="1" si="75"/>
        <v>166.795822784503</v>
      </c>
      <c r="D175" s="32">
        <f t="shared" ca="1" si="91"/>
        <v>0.15377492140842719</v>
      </c>
      <c r="E175" s="13"/>
      <c r="N175" s="27"/>
      <c r="O175" s="26"/>
      <c r="P175" s="26"/>
      <c r="Q175" s="26"/>
    </row>
    <row r="176" spans="2:17" x14ac:dyDescent="0.25">
      <c r="B176" s="31">
        <f t="shared" ca="1" si="74"/>
        <v>165.92158363945998</v>
      </c>
      <c r="C176" s="31">
        <f t="shared" ca="1" si="75"/>
        <v>167.70830870415335</v>
      </c>
      <c r="D176" s="32">
        <f t="shared" ca="1" si="91"/>
        <v>1.7867250646933712</v>
      </c>
      <c r="E176" s="13"/>
      <c r="N176" s="27"/>
      <c r="O176" s="26"/>
      <c r="P176" s="26"/>
      <c r="Q176" s="26"/>
    </row>
    <row r="177" spans="2:17" x14ac:dyDescent="0.25">
      <c r="B177" s="31">
        <f t="shared" ca="1" si="74"/>
        <v>166.0143386661637</v>
      </c>
      <c r="C177" s="31">
        <f t="shared" ca="1" si="75"/>
        <v>167.48757232048274</v>
      </c>
      <c r="D177" s="32">
        <f t="shared" ca="1" si="91"/>
        <v>1.4732336543190456</v>
      </c>
      <c r="E177" s="13"/>
      <c r="N177" s="27"/>
      <c r="O177" s="26"/>
      <c r="P177" s="26"/>
      <c r="Q177" s="26"/>
    </row>
    <row r="178" spans="2:17" x14ac:dyDescent="0.25">
      <c r="B178" s="31">
        <f t="shared" ca="1" si="74"/>
        <v>165.49801336630483</v>
      </c>
      <c r="C178" s="31">
        <f t="shared" ca="1" si="75"/>
        <v>167.00988921878547</v>
      </c>
      <c r="D178" s="32">
        <f t="shared" ca="1" si="91"/>
        <v>1.5118758524806424</v>
      </c>
      <c r="E178" s="13"/>
      <c r="N178" s="27"/>
      <c r="O178" s="26"/>
      <c r="P178" s="26"/>
      <c r="Q178" s="26"/>
    </row>
    <row r="179" spans="2:17" x14ac:dyDescent="0.25">
      <c r="B179" s="31">
        <f t="shared" ca="1" si="74"/>
        <v>164.5869939393958</v>
      </c>
      <c r="C179" s="31">
        <f t="shared" ca="1" si="75"/>
        <v>164.84232342258343</v>
      </c>
      <c r="D179" s="32">
        <f t="shared" ca="1" si="91"/>
        <v>0.25532948318763715</v>
      </c>
      <c r="E179" s="13"/>
      <c r="N179" s="36" t="s">
        <v>18</v>
      </c>
      <c r="O179" s="37">
        <f t="shared" ref="O179" ca="1" si="98">AVERAGE(B179:B184)</f>
        <v>165.48415559566627</v>
      </c>
      <c r="P179" s="37">
        <f t="shared" ref="P179" ca="1" si="99">AVERAGE(C179:C188)</f>
        <v>167.28262819771507</v>
      </c>
      <c r="Q179" s="37">
        <f t="shared" ref="Q179" ca="1" si="100">P179-O179</f>
        <v>1.798472602048804</v>
      </c>
    </row>
    <row r="180" spans="2:17" x14ac:dyDescent="0.25">
      <c r="B180" s="31">
        <f t="shared" ca="1" si="74"/>
        <v>166.04603348295302</v>
      </c>
      <c r="C180" s="31">
        <f t="shared" ca="1" si="75"/>
        <v>167.80212763758064</v>
      </c>
      <c r="D180" s="32">
        <f t="shared" ca="1" si="91"/>
        <v>1.7560941546276183</v>
      </c>
      <c r="E180" s="13"/>
      <c r="N180" s="27"/>
      <c r="O180" s="26"/>
      <c r="P180" s="26"/>
      <c r="Q180" s="26"/>
    </row>
    <row r="181" spans="2:17" x14ac:dyDescent="0.25">
      <c r="B181" s="31">
        <f t="shared" ca="1" si="74"/>
        <v>166.08945617575344</v>
      </c>
      <c r="C181" s="31">
        <f t="shared" ca="1" si="75"/>
        <v>165.84450713603061</v>
      </c>
      <c r="D181" s="32">
        <f t="shared" ca="1" si="91"/>
        <v>-0.244949039722826</v>
      </c>
      <c r="E181" s="13"/>
      <c r="N181" s="27"/>
      <c r="O181" s="26"/>
      <c r="P181" s="26"/>
      <c r="Q181" s="26"/>
    </row>
    <row r="182" spans="2:17" x14ac:dyDescent="0.25">
      <c r="B182" s="31">
        <f t="shared" ca="1" si="74"/>
        <v>165.20251279946501</v>
      </c>
      <c r="C182" s="31">
        <f t="shared" ca="1" si="75"/>
        <v>169.41086931606569</v>
      </c>
      <c r="D182" s="32">
        <f t="shared" ca="1" si="91"/>
        <v>4.2083565166006736</v>
      </c>
      <c r="E182" s="13"/>
      <c r="N182" s="27"/>
      <c r="O182" s="26"/>
      <c r="P182" s="26"/>
      <c r="Q182" s="26"/>
    </row>
    <row r="183" spans="2:17" x14ac:dyDescent="0.25">
      <c r="B183" s="31">
        <f t="shared" ca="1" si="74"/>
        <v>164.7276090741282</v>
      </c>
      <c r="C183" s="31">
        <f t="shared" ca="1" si="75"/>
        <v>168.21142054005725</v>
      </c>
      <c r="D183" s="32">
        <f t="shared" ca="1" si="91"/>
        <v>3.4838114659290511</v>
      </c>
      <c r="E183" s="13"/>
      <c r="N183" s="27"/>
      <c r="O183" s="26"/>
      <c r="P183" s="26"/>
      <c r="Q183" s="26"/>
    </row>
    <row r="184" spans="2:17" x14ac:dyDescent="0.25">
      <c r="B184" s="31">
        <f t="shared" ca="1" si="74"/>
        <v>166.25232810230213</v>
      </c>
      <c r="C184" s="31">
        <f t="shared" ca="1" si="75"/>
        <v>168.95630201227547</v>
      </c>
      <c r="D184" s="32">
        <f t="shared" ca="1" si="91"/>
        <v>2.7039739099733424</v>
      </c>
      <c r="E184" s="13"/>
      <c r="N184" s="27"/>
      <c r="O184" s="26"/>
      <c r="P184" s="26"/>
      <c r="Q184" s="26"/>
    </row>
    <row r="185" spans="2:17" x14ac:dyDescent="0.25">
      <c r="B185" s="31">
        <f t="shared" ca="1" si="74"/>
        <v>164.14409496320002</v>
      </c>
      <c r="C185" s="31">
        <f t="shared" ca="1" si="75"/>
        <v>167.52800931791688</v>
      </c>
      <c r="D185" s="32">
        <f t="shared" ca="1" si="91"/>
        <v>3.3839143547168646</v>
      </c>
      <c r="E185" s="13"/>
      <c r="N185" s="36" t="s">
        <v>18</v>
      </c>
      <c r="O185" s="37">
        <f t="shared" ref="O185" ca="1" si="101">AVERAGE(B185:B190)</f>
        <v>165.64978336351359</v>
      </c>
      <c r="P185" s="37">
        <f t="shared" ref="P185" ca="1" si="102">AVERAGE(C185:C194)</f>
        <v>167.31694993679633</v>
      </c>
      <c r="Q185" s="37">
        <f t="shared" ref="Q185" ca="1" si="103">P185-O185</f>
        <v>1.6671665732827421</v>
      </c>
    </row>
    <row r="186" spans="2:17" x14ac:dyDescent="0.25">
      <c r="B186" s="31">
        <f t="shared" ca="1" si="74"/>
        <v>165.18198093683819</v>
      </c>
      <c r="C186" s="31">
        <f t="shared" ca="1" si="75"/>
        <v>167.00051679968553</v>
      </c>
      <c r="D186" s="32">
        <f t="shared" ca="1" si="91"/>
        <v>1.8185358628473409</v>
      </c>
      <c r="E186" s="13"/>
      <c r="N186" s="27"/>
      <c r="O186" s="26"/>
      <c r="P186" s="26"/>
      <c r="Q186" s="26"/>
    </row>
    <row r="187" spans="2:17" x14ac:dyDescent="0.25">
      <c r="B187" s="31">
        <f t="shared" ca="1" si="74"/>
        <v>165.37348135354176</v>
      </c>
      <c r="C187" s="31">
        <f t="shared" ca="1" si="75"/>
        <v>167.72633547844339</v>
      </c>
      <c r="D187" s="32">
        <f t="shared" ca="1" si="91"/>
        <v>2.3528541249016257</v>
      </c>
      <c r="E187" s="13"/>
      <c r="N187" s="27"/>
      <c r="O187" s="26"/>
      <c r="P187" s="26"/>
      <c r="Q187" s="26"/>
    </row>
    <row r="188" spans="2:17" x14ac:dyDescent="0.25">
      <c r="B188" s="31">
        <f t="shared" ca="1" si="74"/>
        <v>166.47519378309465</v>
      </c>
      <c r="C188" s="31">
        <f t="shared" ca="1" si="75"/>
        <v>165.50387031651161</v>
      </c>
      <c r="D188" s="32">
        <f t="shared" ca="1" si="91"/>
        <v>-0.97132346658304414</v>
      </c>
      <c r="E188" s="13"/>
      <c r="N188" s="27"/>
      <c r="O188" s="26"/>
      <c r="P188" s="26"/>
      <c r="Q188" s="26"/>
    </row>
    <row r="189" spans="2:17" x14ac:dyDescent="0.25">
      <c r="B189" s="31">
        <f t="shared" ca="1" si="74"/>
        <v>167.00324735549955</v>
      </c>
      <c r="C189" s="31">
        <f t="shared" ca="1" si="75"/>
        <v>168.73783283849761</v>
      </c>
      <c r="D189" s="32">
        <f t="shared" ca="1" si="91"/>
        <v>1.7345854829980567</v>
      </c>
      <c r="E189" s="13"/>
      <c r="N189" s="27"/>
      <c r="O189" s="26"/>
      <c r="P189" s="26"/>
      <c r="Q189" s="26"/>
    </row>
    <row r="190" spans="2:17" x14ac:dyDescent="0.25">
      <c r="B190" s="31">
        <f t="shared" ca="1" si="74"/>
        <v>165.72070178890735</v>
      </c>
      <c r="C190" s="31">
        <f t="shared" ca="1" si="75"/>
        <v>167.84371097319672</v>
      </c>
      <c r="D190" s="32">
        <f t="shared" ca="1" si="91"/>
        <v>2.1230091842893728</v>
      </c>
      <c r="E190" s="13"/>
      <c r="N190" s="27"/>
      <c r="O190" s="26"/>
      <c r="P190" s="26"/>
      <c r="Q190" s="26"/>
    </row>
    <row r="191" spans="2:17" x14ac:dyDescent="0.25">
      <c r="B191" s="31">
        <f t="shared" ca="1" si="74"/>
        <v>164.72189352758531</v>
      </c>
      <c r="C191" s="31">
        <f t="shared" ca="1" si="75"/>
        <v>167.47457929286941</v>
      </c>
      <c r="D191" s="32">
        <f t="shared" ca="1" si="91"/>
        <v>2.7526857652840988</v>
      </c>
      <c r="E191" s="13"/>
      <c r="N191" s="36" t="s">
        <v>18</v>
      </c>
      <c r="O191" s="37">
        <f t="shared" ref="O191" ca="1" si="104">AVERAGE(B191:B196)</f>
        <v>165.31456318733689</v>
      </c>
      <c r="P191" s="37">
        <f t="shared" ref="P191" ca="1" si="105">AVERAGE(C191:C200)</f>
        <v>167.74235701209062</v>
      </c>
      <c r="Q191" s="37">
        <f t="shared" ref="Q191" ca="1" si="106">P191-O191</f>
        <v>2.427793824753735</v>
      </c>
    </row>
    <row r="192" spans="2:17" x14ac:dyDescent="0.25">
      <c r="B192" s="31">
        <f t="shared" ca="1" si="74"/>
        <v>165.90200936280488</v>
      </c>
      <c r="C192" s="31">
        <f t="shared" ca="1" si="75"/>
        <v>166.30304671598685</v>
      </c>
      <c r="D192" s="32">
        <f t="shared" ca="1" si="91"/>
        <v>0.40103735318197664</v>
      </c>
      <c r="E192" s="13"/>
      <c r="N192" s="27"/>
      <c r="O192" s="26"/>
      <c r="P192" s="26"/>
      <c r="Q192" s="26"/>
    </row>
    <row r="193" spans="2:17" x14ac:dyDescent="0.25">
      <c r="B193" s="31">
        <f t="shared" ca="1" si="74"/>
        <v>166.13990117136257</v>
      </c>
      <c r="C193" s="31">
        <f t="shared" ca="1" si="75"/>
        <v>167.42726930255722</v>
      </c>
      <c r="D193" s="32">
        <f t="shared" ca="1" si="91"/>
        <v>1.2873681311946541</v>
      </c>
      <c r="E193" s="13"/>
      <c r="N193" s="27"/>
      <c r="O193" s="26"/>
      <c r="P193" s="26"/>
      <c r="Q193" s="26"/>
    </row>
    <row r="194" spans="2:17" x14ac:dyDescent="0.25">
      <c r="B194" s="31">
        <f t="shared" ca="1" si="74"/>
        <v>164.68988458111062</v>
      </c>
      <c r="C194" s="31">
        <f t="shared" ca="1" si="75"/>
        <v>167.62432833229806</v>
      </c>
      <c r="D194" s="32">
        <f t="shared" ca="1" si="91"/>
        <v>2.9344437511874446</v>
      </c>
      <c r="E194" s="13"/>
      <c r="N194" s="27"/>
      <c r="O194" s="26"/>
      <c r="P194" s="26"/>
      <c r="Q194" s="26"/>
    </row>
    <row r="195" spans="2:17" x14ac:dyDescent="0.25">
      <c r="B195" s="31">
        <f t="shared" ca="1" si="74"/>
        <v>164.74947232020011</v>
      </c>
      <c r="C195" s="31">
        <f t="shared" ca="1" si="75"/>
        <v>168.04231670695913</v>
      </c>
      <c r="D195" s="32">
        <f t="shared" ca="1" si="91"/>
        <v>3.2928443867590147</v>
      </c>
      <c r="E195" s="13"/>
      <c r="N195" s="27"/>
      <c r="O195" s="26"/>
      <c r="P195" s="26"/>
      <c r="Q195" s="26"/>
    </row>
    <row r="196" spans="2:17" x14ac:dyDescent="0.25">
      <c r="B196" s="31">
        <f t="shared" ca="1" si="74"/>
        <v>165.68421816095781</v>
      </c>
      <c r="C196" s="31">
        <f t="shared" ca="1" si="75"/>
        <v>166.71702505037217</v>
      </c>
      <c r="D196" s="32">
        <f t="shared" ca="1" si="91"/>
        <v>1.0328068894143598</v>
      </c>
      <c r="E196" s="13"/>
      <c r="N196" s="27"/>
      <c r="O196" s="26"/>
      <c r="P196" s="26"/>
      <c r="Q196" s="26"/>
    </row>
    <row r="197" spans="2:17" x14ac:dyDescent="0.25">
      <c r="B197" s="31">
        <f t="shared" ca="1" si="74"/>
        <v>166.21501485602053</v>
      </c>
      <c r="C197" s="31">
        <f t="shared" ca="1" si="75"/>
        <v>169.38984928674515</v>
      </c>
      <c r="D197" s="32">
        <f t="shared" ref="D197:D203" ca="1" si="107">C197-B197</f>
        <v>3.1748344307246157</v>
      </c>
      <c r="E197" s="13"/>
      <c r="N197" s="36" t="s">
        <v>18</v>
      </c>
      <c r="O197" s="37">
        <f t="shared" ref="O197" ca="1" si="108">AVERAGE(B197:B202)</f>
        <v>165.54951665540639</v>
      </c>
      <c r="P197" s="37">
        <f t="shared" ref="P197" ca="1" si="109">AVERAGE(C197:C206)</f>
        <v>167.71831881107255</v>
      </c>
      <c r="Q197" s="37">
        <f t="shared" ref="Q197" ca="1" si="110">P197-O197</f>
        <v>2.1688021556661568</v>
      </c>
    </row>
    <row r="198" spans="2:17" x14ac:dyDescent="0.25">
      <c r="B198" s="31">
        <f t="shared" ref="B198:B208" ca="1" si="111">_xlfn.NORM.S.INV(RAND())*$B$4+$B$3</f>
        <v>166.1143877902235</v>
      </c>
      <c r="C198" s="31">
        <f t="shared" ref="C198:C208" ca="1" si="112">_xlfn.NORM.S.INV(RAND())*$C$4+$C$3</f>
        <v>168.42289946613298</v>
      </c>
      <c r="D198" s="32">
        <f t="shared" ca="1" si="107"/>
        <v>2.3085116759094717</v>
      </c>
      <c r="E198" s="13"/>
      <c r="N198" s="27"/>
      <c r="O198" s="26"/>
      <c r="P198" s="26"/>
      <c r="Q198" s="26"/>
    </row>
    <row r="199" spans="2:17" x14ac:dyDescent="0.25">
      <c r="B199" s="31">
        <f t="shared" ca="1" si="111"/>
        <v>164.63920881633126</v>
      </c>
      <c r="C199" s="31">
        <f t="shared" ca="1" si="112"/>
        <v>167.94598991616076</v>
      </c>
      <c r="D199" s="32">
        <f t="shared" ca="1" si="107"/>
        <v>3.3067810998294931</v>
      </c>
      <c r="E199" s="13"/>
      <c r="N199" s="27"/>
      <c r="O199" s="26"/>
      <c r="P199" s="26"/>
      <c r="Q199" s="26"/>
    </row>
    <row r="200" spans="2:17" x14ac:dyDescent="0.25">
      <c r="B200" s="31">
        <f t="shared" ca="1" si="111"/>
        <v>165.73222248188162</v>
      </c>
      <c r="C200" s="31">
        <f t="shared" ca="1" si="112"/>
        <v>168.0762660508247</v>
      </c>
      <c r="D200" s="32">
        <f t="shared" ca="1" si="107"/>
        <v>2.3440435689430785</v>
      </c>
      <c r="E200" s="13"/>
      <c r="N200" s="27"/>
      <c r="O200" s="26"/>
      <c r="P200" s="26"/>
      <c r="Q200" s="26"/>
    </row>
    <row r="201" spans="2:17" x14ac:dyDescent="0.25">
      <c r="B201" s="31">
        <f t="shared" ca="1" si="111"/>
        <v>164.91223201238719</v>
      </c>
      <c r="C201" s="31">
        <f t="shared" ca="1" si="112"/>
        <v>166.24410867811204</v>
      </c>
      <c r="D201" s="32">
        <f t="shared" ca="1" si="107"/>
        <v>1.3318766657248489</v>
      </c>
      <c r="E201" s="13"/>
      <c r="N201" s="27"/>
      <c r="O201" s="26"/>
      <c r="P201" s="26"/>
      <c r="Q201" s="26"/>
    </row>
    <row r="202" spans="2:17" x14ac:dyDescent="0.25">
      <c r="B202" s="31">
        <f t="shared" ca="1" si="111"/>
        <v>165.68403397559433</v>
      </c>
      <c r="C202" s="31">
        <f t="shared" ca="1" si="112"/>
        <v>167.54903203470539</v>
      </c>
      <c r="D202" s="32">
        <f t="shared" ca="1" si="107"/>
        <v>1.8649980591110591</v>
      </c>
      <c r="E202" s="13"/>
      <c r="N202" s="27"/>
      <c r="O202" s="26"/>
      <c r="P202" s="26"/>
      <c r="Q202" s="26"/>
    </row>
    <row r="203" spans="2:17" x14ac:dyDescent="0.25">
      <c r="B203" s="31">
        <f t="shared" ca="1" si="111"/>
        <v>165.27194609571791</v>
      </c>
      <c r="C203" s="31">
        <f t="shared" ca="1" si="112"/>
        <v>166.63455644669244</v>
      </c>
      <c r="D203" s="32">
        <f t="shared" ca="1" si="107"/>
        <v>1.3626103509745349</v>
      </c>
      <c r="E203" s="13"/>
      <c r="N203" s="36" t="s">
        <v>18</v>
      </c>
      <c r="O203" s="37">
        <f t="shared" ref="O203" ca="1" si="113">AVERAGE(B203:B208)</f>
        <v>165.64644099450666</v>
      </c>
      <c r="P203" s="37">
        <f t="shared" ref="P203" ca="1" si="114">AVERAGE(C203:C212)</f>
        <v>167.82530081702737</v>
      </c>
      <c r="Q203" s="37">
        <f t="shared" ref="Q203" ca="1" si="115">P203-O203</f>
        <v>2.1788598225207068</v>
      </c>
    </row>
    <row r="204" spans="2:17" x14ac:dyDescent="0.25">
      <c r="B204" s="31">
        <f t="shared" ca="1" si="111"/>
        <v>165.34756209646096</v>
      </c>
      <c r="C204" s="31">
        <f t="shared" ca="1" si="112"/>
        <v>167.34036269101713</v>
      </c>
      <c r="D204" s="32">
        <f t="shared" ref="D204:D205" ca="1" si="116">C204-B204</f>
        <v>1.9928005945561722</v>
      </c>
      <c r="N204" s="27"/>
      <c r="O204" s="26"/>
      <c r="P204" s="26"/>
      <c r="Q204" s="26"/>
    </row>
    <row r="205" spans="2:17" x14ac:dyDescent="0.25">
      <c r="B205" s="31">
        <f t="shared" ca="1" si="111"/>
        <v>167.54586320550365</v>
      </c>
      <c r="C205" s="31">
        <f t="shared" ca="1" si="112"/>
        <v>166.31529843205237</v>
      </c>
      <c r="D205" s="32">
        <f t="shared" ca="1" si="116"/>
        <v>-1.2305647734512775</v>
      </c>
    </row>
    <row r="206" spans="2:17" x14ac:dyDescent="0.25">
      <c r="B206" s="31">
        <f t="shared" ca="1" si="111"/>
        <v>165.21411303076604</v>
      </c>
      <c r="C206" s="31">
        <f t="shared" ca="1" si="112"/>
        <v>169.26482510828231</v>
      </c>
      <c r="D206" s="32">
        <f t="shared" ref="D206:D208" ca="1" si="117">C206-B206</f>
        <v>4.0507120775162662</v>
      </c>
    </row>
    <row r="207" spans="2:17" x14ac:dyDescent="0.25">
      <c r="B207" s="31">
        <f t="shared" ca="1" si="111"/>
        <v>165.12782869210071</v>
      </c>
      <c r="C207" s="31">
        <f t="shared" ca="1" si="112"/>
        <v>167.89114447892786</v>
      </c>
      <c r="D207" s="32">
        <f t="shared" ca="1" si="117"/>
        <v>2.7633157868271496</v>
      </c>
    </row>
    <row r="208" spans="2:17" x14ac:dyDescent="0.25">
      <c r="B208" s="31">
        <f t="shared" ca="1" si="111"/>
        <v>165.37133284649076</v>
      </c>
      <c r="C208" s="31">
        <f t="shared" ca="1" si="112"/>
        <v>169.50561774519221</v>
      </c>
      <c r="D208" s="32">
        <f t="shared" ca="1" si="117"/>
        <v>4.134284898701452</v>
      </c>
    </row>
  </sheetData>
  <mergeCells count="6">
    <mergeCell ref="G5:H5"/>
    <mergeCell ref="T6:U6"/>
    <mergeCell ref="AC6:AD6"/>
    <mergeCell ref="AC7:AD7"/>
    <mergeCell ref="AD12:AE12"/>
    <mergeCell ref="AC8:AD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5"/>
  <sheetViews>
    <sheetView topLeftCell="H3" zoomScale="70" zoomScaleNormal="70" workbookViewId="0">
      <selection activeCell="T20" sqref="T20"/>
    </sheetView>
  </sheetViews>
  <sheetFormatPr defaultRowHeight="15" x14ac:dyDescent="0.25"/>
  <cols>
    <col min="1" max="3" width="9.140625" style="29"/>
    <col min="4" max="6" width="12.140625" style="29" customWidth="1"/>
    <col min="7" max="7" width="12" style="29" customWidth="1"/>
    <col min="8" max="8" width="12.5703125" style="29" customWidth="1"/>
    <col min="9" max="9" width="11" style="29" customWidth="1"/>
    <col min="10" max="10" width="12.5703125" style="29" customWidth="1"/>
    <col min="11" max="12" width="9.140625" style="29"/>
    <col min="13" max="13" width="12" style="29" customWidth="1"/>
    <col min="14" max="15" width="9.140625" style="29"/>
    <col min="16" max="22" width="11.5703125" style="29" customWidth="1"/>
    <col min="23" max="16384" width="9.140625" style="29"/>
  </cols>
  <sheetData>
    <row r="1" spans="1:22" ht="143.25" customHeight="1" x14ac:dyDescent="0.25"/>
    <row r="2" spans="1:22" ht="15.75" thickBot="1" x14ac:dyDescent="0.3">
      <c r="B2" s="46" t="s">
        <v>19</v>
      </c>
      <c r="C2" s="46" t="s">
        <v>9</v>
      </c>
      <c r="D2" s="45" t="s">
        <v>37</v>
      </c>
      <c r="E2" s="45" t="s">
        <v>33</v>
      </c>
      <c r="F2" s="45" t="s">
        <v>40</v>
      </c>
      <c r="G2" s="45" t="s">
        <v>42</v>
      </c>
      <c r="H2" s="45" t="s">
        <v>44</v>
      </c>
      <c r="I2" s="45" t="s">
        <v>45</v>
      </c>
      <c r="J2" s="45" t="s">
        <v>40</v>
      </c>
    </row>
    <row r="3" spans="1:22" x14ac:dyDescent="0.25">
      <c r="A3" s="45" t="s">
        <v>18</v>
      </c>
      <c r="B3" s="64">
        <v>20</v>
      </c>
      <c r="C3" s="65">
        <v>40</v>
      </c>
      <c r="D3" s="40"/>
      <c r="E3" s="40"/>
      <c r="F3" s="40"/>
      <c r="G3" s="40"/>
      <c r="H3" s="30" t="s">
        <v>47</v>
      </c>
      <c r="I3" s="30" t="s">
        <v>47</v>
      </c>
      <c r="J3" s="30" t="s">
        <v>46</v>
      </c>
      <c r="M3" s="89" t="s">
        <v>50</v>
      </c>
      <c r="N3" s="89"/>
      <c r="O3" s="89"/>
      <c r="P3" s="89"/>
      <c r="Q3" s="89"/>
      <c r="R3" s="89"/>
      <c r="S3" s="89"/>
      <c r="T3" s="89"/>
      <c r="U3" s="89"/>
      <c r="V3" s="89"/>
    </row>
    <row r="4" spans="1:22" ht="15.75" thickBot="1" x14ac:dyDescent="0.3">
      <c r="A4" s="45" t="s">
        <v>3</v>
      </c>
      <c r="B4" s="66">
        <f>'1.Altezza e lunghezza'!F17</f>
        <v>0.96176920308356728</v>
      </c>
      <c r="C4" s="67">
        <f>'1.Altezza e lunghezza'!G17</f>
        <v>1.036822067666386</v>
      </c>
      <c r="D4" s="20" t="s">
        <v>38</v>
      </c>
      <c r="E4" s="20" t="s">
        <v>39</v>
      </c>
      <c r="F4" s="20" t="s">
        <v>41</v>
      </c>
      <c r="G4" s="20" t="s">
        <v>43</v>
      </c>
      <c r="H4" s="18">
        <v>2</v>
      </c>
      <c r="I4" s="18">
        <v>0.5</v>
      </c>
      <c r="J4" s="18">
        <v>2</v>
      </c>
      <c r="M4" s="46"/>
      <c r="N4" s="46" t="str">
        <f>B2</f>
        <v>A</v>
      </c>
      <c r="O4" s="46" t="str">
        <f t="shared" ref="O4:U4" si="0">C2</f>
        <v>B</v>
      </c>
      <c r="P4" s="45" t="str">
        <f t="shared" si="0"/>
        <v>somma</v>
      </c>
      <c r="Q4" s="45" t="str">
        <f t="shared" si="0"/>
        <v>Differenza</v>
      </c>
      <c r="R4" s="45" t="str">
        <f t="shared" si="0"/>
        <v>Prodotto</v>
      </c>
      <c r="S4" s="45" t="str">
        <f t="shared" si="0"/>
        <v>Rapporto</v>
      </c>
      <c r="T4" s="45" t="str">
        <f t="shared" si="0"/>
        <v>Potenza</v>
      </c>
      <c r="U4" s="45" t="str">
        <f t="shared" si="0"/>
        <v>Radice</v>
      </c>
      <c r="V4" s="45" t="str">
        <f>J2</f>
        <v>Prodotto</v>
      </c>
    </row>
    <row r="5" spans="1:22" x14ac:dyDescent="0.25">
      <c r="B5" s="47">
        <f ca="1">_xlfn.NORM.S.INV(RAND())*$B$4+$B$3</f>
        <v>20.395067131600751</v>
      </c>
      <c r="C5" s="47">
        <f ca="1">_xlfn.NORM.S.INV(RAND())*$C$4+$C$3</f>
        <v>41.200296826963061</v>
      </c>
      <c r="D5" s="42">
        <f ca="1">C5+B5</f>
        <v>61.595363958563809</v>
      </c>
      <c r="E5" s="43">
        <f ca="1">B5-C5</f>
        <v>-20.805229695362311</v>
      </c>
      <c r="F5" s="43">
        <f ca="1">B5*C5</f>
        <v>840.28281962778908</v>
      </c>
      <c r="G5" s="43">
        <f ca="1">B5/C5</f>
        <v>0.49502233484525365</v>
      </c>
      <c r="H5" s="43">
        <f ca="1">B5^$H$4</f>
        <v>415.95876330250127</v>
      </c>
      <c r="I5" s="43">
        <f ca="1">B5^$I$4</f>
        <v>4.5160898055287557</v>
      </c>
      <c r="J5" s="43">
        <f ca="1">$J$4*B5</f>
        <v>40.790134263201502</v>
      </c>
      <c r="M5" s="40" t="s">
        <v>48</v>
      </c>
      <c r="N5" s="46">
        <f ca="1">COUNT(B5:B500)</f>
        <v>200</v>
      </c>
      <c r="O5" s="46">
        <f t="shared" ref="O5:U5" ca="1" si="1">COUNT(C5:C500)</f>
        <v>200</v>
      </c>
      <c r="P5" s="40">
        <f t="shared" ca="1" si="1"/>
        <v>200</v>
      </c>
      <c r="Q5" s="40">
        <f t="shared" ca="1" si="1"/>
        <v>200</v>
      </c>
      <c r="R5" s="40">
        <f t="shared" ca="1" si="1"/>
        <v>200</v>
      </c>
      <c r="S5" s="40">
        <f t="shared" ca="1" si="1"/>
        <v>200</v>
      </c>
      <c r="T5" s="40">
        <f t="shared" ca="1" si="1"/>
        <v>200</v>
      </c>
      <c r="U5" s="40">
        <f t="shared" ca="1" si="1"/>
        <v>200</v>
      </c>
      <c r="V5" s="40">
        <f ca="1">COUNT(J5:J500)</f>
        <v>200</v>
      </c>
    </row>
    <row r="6" spans="1:22" ht="15.75" thickBot="1" x14ac:dyDescent="0.3">
      <c r="B6" s="47">
        <f t="shared" ref="B6:B69" ca="1" si="2">_xlfn.NORM.S.INV(RAND())*$B$4+$B$3</f>
        <v>19.40224106147123</v>
      </c>
      <c r="C6" s="47">
        <f t="shared" ref="C6:C69" ca="1" si="3">_xlfn.NORM.S.INV(RAND())*$C$4+$C$3</f>
        <v>40.115981600817193</v>
      </c>
      <c r="D6" s="42">
        <f t="shared" ref="D6:D69" ca="1" si="4">C6+B6</f>
        <v>59.518222662288423</v>
      </c>
      <c r="E6" s="43">
        <f t="shared" ref="E6:E69" ca="1" si="5">B6-C6</f>
        <v>-20.713740539345963</v>
      </c>
      <c r="F6" s="43">
        <f t="shared" ref="F6:F69" ca="1" si="6">B6*C6</f>
        <v>778.33994543659969</v>
      </c>
      <c r="G6" s="43">
        <f t="shared" ref="G6:G69" ca="1" si="7">B6/C6</f>
        <v>0.48365365341268357</v>
      </c>
      <c r="H6" s="43">
        <f t="shared" ref="H6:H69" ca="1" si="8">B6^$H$4</f>
        <v>376.44695820744022</v>
      </c>
      <c r="I6" s="43">
        <f t="shared" ref="I6:I69" ca="1" si="9">B6^$I$4</f>
        <v>4.4047975051608477</v>
      </c>
      <c r="J6" s="43">
        <f t="shared" ref="J6:J69" ca="1" si="10">$J$4*B6</f>
        <v>38.80448212294246</v>
      </c>
      <c r="M6" s="40" t="s">
        <v>18</v>
      </c>
      <c r="N6" s="48">
        <f ca="1">AVERAGE(B5:B500)</f>
        <v>19.910002129726056</v>
      </c>
      <c r="O6" s="48">
        <f t="shared" ref="O6:U6" ca="1" si="11">AVERAGE(C5:C500)</f>
        <v>39.927245259347288</v>
      </c>
      <c r="P6" s="41">
        <f t="shared" ca="1" si="11"/>
        <v>59.837247389073291</v>
      </c>
      <c r="Q6" s="41">
        <f t="shared" ca="1" si="11"/>
        <v>-20.017243129621189</v>
      </c>
      <c r="R6" s="41">
        <f t="shared" ca="1" si="11"/>
        <v>794.90463087620128</v>
      </c>
      <c r="S6" s="41">
        <f t="shared" ca="1" si="11"/>
        <v>0.49901489782877051</v>
      </c>
      <c r="T6" s="41">
        <f t="shared" ca="1" si="11"/>
        <v>397.24916891004227</v>
      </c>
      <c r="U6" s="41">
        <f t="shared" ca="1" si="11"/>
        <v>4.4608730117279034</v>
      </c>
      <c r="V6" s="41">
        <f ca="1">AVERAGE(J5:J500)</f>
        <v>39.820004259452112</v>
      </c>
    </row>
    <row r="7" spans="1:22" ht="15.75" thickBot="1" x14ac:dyDescent="0.3">
      <c r="B7" s="47">
        <f t="shared" ca="1" si="2"/>
        <v>19.018869222662495</v>
      </c>
      <c r="C7" s="47">
        <f t="shared" ca="1" si="3"/>
        <v>40.453710177332574</v>
      </c>
      <c r="D7" s="42">
        <f t="shared" ca="1" si="4"/>
        <v>59.47257939999507</v>
      </c>
      <c r="E7" s="43">
        <f t="shared" ca="1" si="5"/>
        <v>-21.434840954670079</v>
      </c>
      <c r="F7" s="43">
        <f t="shared" ca="1" si="6"/>
        <v>769.38382343417902</v>
      </c>
      <c r="G7" s="43">
        <f t="shared" ca="1" si="7"/>
        <v>0.47013905867450784</v>
      </c>
      <c r="H7" s="43">
        <f t="shared" ca="1" si="8"/>
        <v>361.71738650873868</v>
      </c>
      <c r="I7" s="43">
        <f t="shared" ca="1" si="9"/>
        <v>4.3610628547021077</v>
      </c>
      <c r="J7" s="43">
        <f t="shared" ca="1" si="10"/>
        <v>38.03773844532499</v>
      </c>
      <c r="M7" s="71" t="s">
        <v>3</v>
      </c>
      <c r="N7" s="72">
        <f ca="1">STDEV(B5:B500)</f>
        <v>0.91935311775263362</v>
      </c>
      <c r="O7" s="72">
        <f t="shared" ref="O7:U7" ca="1" si="12">STDEV(C5:C500)</f>
        <v>1.0259650783251679</v>
      </c>
      <c r="P7" s="69">
        <f t="shared" ca="1" si="12"/>
        <v>1.3429551460137663</v>
      </c>
      <c r="Q7" s="69">
        <f t="shared" ca="1" si="12"/>
        <v>1.4114178934403703</v>
      </c>
      <c r="R7" s="69">
        <f t="shared" ca="1" si="12"/>
        <v>40.989160255648244</v>
      </c>
      <c r="S7" s="69">
        <f t="shared" ca="1" si="12"/>
        <v>2.7015901296746921E-2</v>
      </c>
      <c r="T7" s="69">
        <f t="shared" ca="1" si="12"/>
        <v>36.525461929147973</v>
      </c>
      <c r="U7" s="69">
        <f t="shared" ca="1" si="12"/>
        <v>0.10328330051135248</v>
      </c>
      <c r="V7" s="70">
        <f ca="1">STDEV(J5:J500)</f>
        <v>1.8387062355052672</v>
      </c>
    </row>
    <row r="8" spans="1:22" x14ac:dyDescent="0.25">
      <c r="B8" s="47">
        <f t="shared" ca="1" si="2"/>
        <v>20.038364415955098</v>
      </c>
      <c r="C8" s="47">
        <f t="shared" ca="1" si="3"/>
        <v>39.611553417708627</v>
      </c>
      <c r="D8" s="42">
        <f t="shared" ca="1" si="4"/>
        <v>59.649917833663721</v>
      </c>
      <c r="E8" s="43">
        <f t="shared" ca="1" si="5"/>
        <v>-19.57318900175353</v>
      </c>
      <c r="F8" s="43">
        <f t="shared" ca="1" si="6"/>
        <v>793.75074246611712</v>
      </c>
      <c r="G8" s="43">
        <f t="shared" ca="1" si="7"/>
        <v>0.50587171385701835</v>
      </c>
      <c r="H8" s="43">
        <f t="shared" ca="1" si="8"/>
        <v>401.53604846661545</v>
      </c>
      <c r="I8" s="43">
        <f t="shared" ca="1" si="9"/>
        <v>4.4764231721269487</v>
      </c>
      <c r="J8" s="43">
        <f t="shared" ca="1" si="10"/>
        <v>40.076728831910195</v>
      </c>
      <c r="M8" s="40" t="s">
        <v>49</v>
      </c>
      <c r="N8" s="49">
        <f ca="1">ABS(N7/N6)</f>
        <v>4.6175440452616519E-2</v>
      </c>
      <c r="O8" s="49">
        <f t="shared" ref="O8:U8" ca="1" si="13">ABS(O7/O6)</f>
        <v>2.5695864356807367E-2</v>
      </c>
      <c r="P8" s="44">
        <f t="shared" ca="1" si="13"/>
        <v>2.2443464641373184E-2</v>
      </c>
      <c r="Q8" s="44">
        <f t="shared" ca="1" si="13"/>
        <v>7.0510103928936002E-2</v>
      </c>
      <c r="R8" s="44">
        <f t="shared" ca="1" si="13"/>
        <v>5.1564877928144702E-2</v>
      </c>
      <c r="S8" s="44">
        <f t="shared" ca="1" si="13"/>
        <v>5.4138466435158461E-2</v>
      </c>
      <c r="T8" s="44">
        <f t="shared" ca="1" si="13"/>
        <v>9.1945974435554384E-2</v>
      </c>
      <c r="U8" s="44">
        <f t="shared" ca="1" si="13"/>
        <v>2.3153158639534117E-2</v>
      </c>
      <c r="V8" s="44">
        <f ca="1">ABS(V7/V6)</f>
        <v>4.6175440452616519E-2</v>
      </c>
    </row>
    <row r="9" spans="1:22" x14ac:dyDescent="0.25">
      <c r="B9" s="47">
        <f t="shared" ca="1" si="2"/>
        <v>18.839374165636997</v>
      </c>
      <c r="C9" s="47">
        <f t="shared" ca="1" si="3"/>
        <v>40.057045158891739</v>
      </c>
      <c r="D9" s="42">
        <f t="shared" ca="1" si="4"/>
        <v>58.896419324528736</v>
      </c>
      <c r="E9" s="43">
        <f t="shared" ca="1" si="5"/>
        <v>-21.217670993254742</v>
      </c>
      <c r="F9" s="43">
        <f t="shared" ca="1" si="6"/>
        <v>754.64966171817957</v>
      </c>
      <c r="G9" s="43">
        <f t="shared" ca="1" si="7"/>
        <v>0.47031362625246187</v>
      </c>
      <c r="H9" s="43">
        <f t="shared" ca="1" si="8"/>
        <v>354.9220189528707</v>
      </c>
      <c r="I9" s="43">
        <f t="shared" ca="1" si="9"/>
        <v>4.3404347899302662</v>
      </c>
      <c r="J9" s="43">
        <f t="shared" ca="1" si="10"/>
        <v>37.678748331273994</v>
      </c>
    </row>
    <row r="10" spans="1:22" ht="15.75" thickBot="1" x14ac:dyDescent="0.3">
      <c r="B10" s="47">
        <f t="shared" ca="1" si="2"/>
        <v>20.438075367108585</v>
      </c>
      <c r="C10" s="47">
        <f t="shared" ca="1" si="3"/>
        <v>38.967565049797557</v>
      </c>
      <c r="D10" s="42">
        <f t="shared" ca="1" si="4"/>
        <v>59.405640416906138</v>
      </c>
      <c r="E10" s="43">
        <f t="shared" ca="1" si="5"/>
        <v>-18.529489682688972</v>
      </c>
      <c r="F10" s="43">
        <f t="shared" ca="1" si="6"/>
        <v>796.42203136046885</v>
      </c>
      <c r="G10" s="43">
        <f t="shared" ca="1" si="7"/>
        <v>0.52448941423438422</v>
      </c>
      <c r="H10" s="43">
        <f t="shared" ca="1" si="8"/>
        <v>417.71492471161071</v>
      </c>
      <c r="I10" s="43">
        <f t="shared" ca="1" si="9"/>
        <v>4.520848965306028</v>
      </c>
      <c r="J10" s="43">
        <f t="shared" ca="1" si="10"/>
        <v>40.87615073421717</v>
      </c>
    </row>
    <row r="11" spans="1:22" ht="15.75" thickBot="1" x14ac:dyDescent="0.3">
      <c r="B11" s="47">
        <f t="shared" ca="1" si="2"/>
        <v>20.160608540124155</v>
      </c>
      <c r="C11" s="47">
        <f t="shared" ca="1" si="3"/>
        <v>41.684567127134628</v>
      </c>
      <c r="D11" s="42">
        <f t="shared" ca="1" si="4"/>
        <v>61.845175667258786</v>
      </c>
      <c r="E11" s="43">
        <f t="shared" ca="1" si="5"/>
        <v>-21.523958587010473</v>
      </c>
      <c r="F11" s="43">
        <f t="shared" ca="1" si="6"/>
        <v>840.38624001468895</v>
      </c>
      <c r="G11" s="43">
        <f t="shared" ca="1" si="7"/>
        <v>0.48364682494209177</v>
      </c>
      <c r="H11" s="43">
        <f t="shared" ca="1" si="8"/>
        <v>406.45013670812699</v>
      </c>
      <c r="I11" s="43">
        <f t="shared" ca="1" si="9"/>
        <v>4.4900566299462366</v>
      </c>
      <c r="J11" s="43">
        <f t="shared" ca="1" si="10"/>
        <v>40.32121708024831</v>
      </c>
      <c r="N11" s="73" t="s">
        <v>37</v>
      </c>
      <c r="O11" s="74">
        <f ca="1">SQRT(O7^2+N7^2)</f>
        <v>1.377611881868132</v>
      </c>
      <c r="P11" s="68">
        <f ca="1">SQRT(N7^2+O7^2)</f>
        <v>1.377611881868132</v>
      </c>
      <c r="Q11" s="69">
        <f ca="1">SQRT(N7^2+O7^2)</f>
        <v>1.377611881868132</v>
      </c>
      <c r="R11" s="69">
        <f ca="1">O12*R6</f>
        <v>42.005642547418368</v>
      </c>
      <c r="S11" s="69">
        <f ca="1">O12*S6</f>
        <v>2.6369756332815197E-2</v>
      </c>
      <c r="T11" s="69">
        <f ca="1">T12*T6</f>
        <v>36.686310687714119</v>
      </c>
      <c r="U11" s="69">
        <f ca="1">U12*U6</f>
        <v>0.10299138805986295</v>
      </c>
      <c r="V11" s="70">
        <f ca="1">J4*N7</f>
        <v>1.8387062355052672</v>
      </c>
    </row>
    <row r="12" spans="1:22" x14ac:dyDescent="0.25">
      <c r="B12" s="47">
        <f t="shared" ca="1" si="2"/>
        <v>18.583327410398589</v>
      </c>
      <c r="C12" s="47">
        <f t="shared" ca="1" si="3"/>
        <v>39.605570847128334</v>
      </c>
      <c r="D12" s="42">
        <f t="shared" ca="1" si="4"/>
        <v>58.188898257526922</v>
      </c>
      <c r="E12" s="43">
        <f t="shared" ca="1" si="5"/>
        <v>-21.022243436729745</v>
      </c>
      <c r="F12" s="43">
        <f t="shared" ca="1" si="6"/>
        <v>736.0032903279232</v>
      </c>
      <c r="G12" s="43">
        <f t="shared" ca="1" si="7"/>
        <v>0.46920993721129517</v>
      </c>
      <c r="H12" s="43">
        <f t="shared" ca="1" si="8"/>
        <v>345.34005764207149</v>
      </c>
      <c r="I12" s="43">
        <f t="shared" ca="1" si="9"/>
        <v>4.3108383651441384</v>
      </c>
      <c r="J12" s="43">
        <f t="shared" ca="1" si="10"/>
        <v>37.166654820797177</v>
      </c>
      <c r="N12" s="73" t="s">
        <v>51</v>
      </c>
      <c r="O12" s="74">
        <f ca="1">SQRT(N8^2+O8^2)</f>
        <v>5.2843625405876324E-2</v>
      </c>
      <c r="P12" s="73"/>
      <c r="Q12" s="73"/>
      <c r="R12" s="74">
        <f ca="1">SQRT(N8^2+O8^2)</f>
        <v>5.2843625405876324E-2</v>
      </c>
      <c r="S12" s="74">
        <f ca="1">SQRT(O8^2+N8^2)</f>
        <v>5.2843625405876324E-2</v>
      </c>
      <c r="T12" s="75">
        <f ca="1">H4*N8</f>
        <v>9.2350880905233038E-2</v>
      </c>
      <c r="U12" s="75">
        <f ca="1">I4*N8</f>
        <v>2.3087720226308259E-2</v>
      </c>
      <c r="V12" s="73"/>
    </row>
    <row r="13" spans="1:22" ht="15.75" thickBot="1" x14ac:dyDescent="0.3">
      <c r="B13" s="47">
        <f t="shared" ca="1" si="2"/>
        <v>20.244245617946394</v>
      </c>
      <c r="C13" s="47">
        <f t="shared" ca="1" si="3"/>
        <v>40.089236631680009</v>
      </c>
      <c r="D13" s="42">
        <f t="shared" ca="1" si="4"/>
        <v>60.3334822496264</v>
      </c>
      <c r="E13" s="43">
        <f t="shared" ca="1" si="5"/>
        <v>-19.844991013733615</v>
      </c>
      <c r="F13" s="43">
        <f t="shared" ca="1" si="6"/>
        <v>811.57635300770403</v>
      </c>
      <c r="G13" s="43">
        <f t="shared" ca="1" si="7"/>
        <v>0.50497957354340428</v>
      </c>
      <c r="H13" s="43">
        <f t="shared" ca="1" si="8"/>
        <v>409.82948063974175</v>
      </c>
      <c r="I13" s="43">
        <f t="shared" ca="1" si="9"/>
        <v>4.4993605787874342</v>
      </c>
      <c r="J13" s="43">
        <f t="shared" ca="1" si="10"/>
        <v>40.488491235892788</v>
      </c>
      <c r="P13" s="73"/>
      <c r="Q13" s="73"/>
      <c r="R13" s="73"/>
      <c r="S13" s="73"/>
      <c r="V13" s="73"/>
    </row>
    <row r="14" spans="1:22" ht="15.75" thickBot="1" x14ac:dyDescent="0.3">
      <c r="B14" s="47">
        <f t="shared" ca="1" si="2"/>
        <v>21.662148624219693</v>
      </c>
      <c r="C14" s="47">
        <f t="shared" ca="1" si="3"/>
        <v>40.66284416125373</v>
      </c>
      <c r="D14" s="42">
        <f t="shared" ca="1" si="4"/>
        <v>62.324992785473427</v>
      </c>
      <c r="E14" s="43">
        <f t="shared" ca="1" si="5"/>
        <v>-19.000695537034037</v>
      </c>
      <c r="F14" s="43">
        <f t="shared" ca="1" si="6"/>
        <v>880.84457370456232</v>
      </c>
      <c r="G14" s="43">
        <f t="shared" ca="1" si="7"/>
        <v>0.53272585995990984</v>
      </c>
      <c r="H14" s="43">
        <f t="shared" ca="1" si="8"/>
        <v>469.24868301778315</v>
      </c>
      <c r="I14" s="43">
        <f t="shared" ca="1" si="9"/>
        <v>4.6542613403438891</v>
      </c>
      <c r="J14" s="43">
        <f t="shared" ca="1" si="10"/>
        <v>43.324297248439386</v>
      </c>
      <c r="P14" s="76">
        <f t="shared" ref="P14:V14" ca="1" si="14">ABS(P11-P7)/P11</f>
        <v>2.5157111600524872E-2</v>
      </c>
      <c r="Q14" s="77">
        <f t="shared" ca="1" si="14"/>
        <v>2.4539576071596531E-2</v>
      </c>
      <c r="R14" s="77">
        <f t="shared" ca="1" si="14"/>
        <v>2.4198708319308797E-2</v>
      </c>
      <c r="S14" s="77">
        <f t="shared" ca="1" si="14"/>
        <v>2.4503258800599712E-2</v>
      </c>
      <c r="T14" s="77">
        <f t="shared" ca="1" si="14"/>
        <v>4.3844353806885544E-3</v>
      </c>
      <c r="U14" s="77">
        <f t="shared" ca="1" si="14"/>
        <v>2.834338452840928E-3</v>
      </c>
      <c r="V14" s="78">
        <f t="shared" ca="1" si="14"/>
        <v>0</v>
      </c>
    </row>
    <row r="15" spans="1:22" x14ac:dyDescent="0.25">
      <c r="B15" s="47">
        <f t="shared" ca="1" si="2"/>
        <v>19.192826297180918</v>
      </c>
      <c r="C15" s="47">
        <f t="shared" ca="1" si="3"/>
        <v>39.395168853517539</v>
      </c>
      <c r="D15" s="42">
        <f t="shared" ca="1" si="4"/>
        <v>58.587995150698461</v>
      </c>
      <c r="E15" s="43">
        <f t="shared" ca="1" si="5"/>
        <v>-20.202342556336621</v>
      </c>
      <c r="F15" s="43">
        <f t="shared" ca="1" si="6"/>
        <v>756.10463275367408</v>
      </c>
      <c r="G15" s="43">
        <f t="shared" ca="1" si="7"/>
        <v>0.48718730889427875</v>
      </c>
      <c r="H15" s="43">
        <f t="shared" ca="1" si="8"/>
        <v>368.36458127375937</v>
      </c>
      <c r="I15" s="43">
        <f t="shared" ca="1" si="9"/>
        <v>4.3809618004704083</v>
      </c>
      <c r="J15" s="43">
        <f t="shared" ca="1" si="10"/>
        <v>38.385652594361837</v>
      </c>
    </row>
    <row r="16" spans="1:22" x14ac:dyDescent="0.25">
      <c r="B16" s="47">
        <f t="shared" ca="1" si="2"/>
        <v>19.89109229385241</v>
      </c>
      <c r="C16" s="47">
        <f t="shared" ca="1" si="3"/>
        <v>42.080974853463616</v>
      </c>
      <c r="D16" s="42">
        <f t="shared" ca="1" si="4"/>
        <v>61.972067147316025</v>
      </c>
      <c r="E16" s="43">
        <f t="shared" ca="1" si="5"/>
        <v>-22.189882559611206</v>
      </c>
      <c r="F16" s="43">
        <f t="shared" ca="1" si="6"/>
        <v>837.03655462552717</v>
      </c>
      <c r="G16" s="43">
        <f t="shared" ca="1" si="7"/>
        <v>0.47268610965212005</v>
      </c>
      <c r="H16" s="43">
        <f t="shared" ca="1" si="8"/>
        <v>395.65555264255471</v>
      </c>
      <c r="I16" s="43">
        <f t="shared" ca="1" si="9"/>
        <v>4.4599430819072579</v>
      </c>
      <c r="J16" s="43">
        <f t="shared" ca="1" si="10"/>
        <v>39.782184587704819</v>
      </c>
      <c r="N16" s="50"/>
      <c r="O16" s="50"/>
    </row>
    <row r="17" spans="2:10" x14ac:dyDescent="0.25">
      <c r="B17" s="47">
        <f t="shared" ca="1" si="2"/>
        <v>19.712473510044553</v>
      </c>
      <c r="C17" s="47">
        <f t="shared" ca="1" si="3"/>
        <v>40.597795690598993</v>
      </c>
      <c r="D17" s="42">
        <f t="shared" ca="1" si="4"/>
        <v>60.310269200643546</v>
      </c>
      <c r="E17" s="43">
        <f t="shared" ca="1" si="5"/>
        <v>-20.885322180554439</v>
      </c>
      <c r="F17" s="43">
        <f t="shared" ca="1" si="6"/>
        <v>800.28297211713357</v>
      </c>
      <c r="G17" s="43">
        <f t="shared" ca="1" si="7"/>
        <v>0.48555526660304027</v>
      </c>
      <c r="H17" s="43">
        <f t="shared" ca="1" si="8"/>
        <v>388.58161188420826</v>
      </c>
      <c r="I17" s="43">
        <f t="shared" ca="1" si="9"/>
        <v>4.4398731412107431</v>
      </c>
      <c r="J17" s="43">
        <f t="shared" ca="1" si="10"/>
        <v>39.424947020089107</v>
      </c>
    </row>
    <row r="18" spans="2:10" x14ac:dyDescent="0.25">
      <c r="B18" s="47">
        <f t="shared" ca="1" si="2"/>
        <v>19.054738236091342</v>
      </c>
      <c r="C18" s="47">
        <f t="shared" ca="1" si="3"/>
        <v>37.19043463661319</v>
      </c>
      <c r="D18" s="42">
        <f t="shared" ca="1" si="4"/>
        <v>56.245172872704529</v>
      </c>
      <c r="E18" s="43">
        <f t="shared" ca="1" si="5"/>
        <v>-18.135696400521848</v>
      </c>
      <c r="F18" s="43">
        <f t="shared" ca="1" si="6"/>
        <v>708.65399688712921</v>
      </c>
      <c r="G18" s="43">
        <f t="shared" ca="1" si="7"/>
        <v>0.51235588995597159</v>
      </c>
      <c r="H18" s="43">
        <f t="shared" ca="1" si="8"/>
        <v>363.08304924596138</v>
      </c>
      <c r="I18" s="43">
        <f t="shared" ca="1" si="9"/>
        <v>4.3651733340259629</v>
      </c>
      <c r="J18" s="43">
        <f t="shared" ca="1" si="10"/>
        <v>38.109476472182685</v>
      </c>
    </row>
    <row r="19" spans="2:10" x14ac:dyDescent="0.25">
      <c r="B19" s="47">
        <f t="shared" ca="1" si="2"/>
        <v>20.932504559431514</v>
      </c>
      <c r="C19" s="47">
        <f t="shared" ca="1" si="3"/>
        <v>38.24615266260664</v>
      </c>
      <c r="D19" s="42">
        <f t="shared" ca="1" si="4"/>
        <v>59.178657222038154</v>
      </c>
      <c r="E19" s="43">
        <f t="shared" ca="1" si="5"/>
        <v>-17.313648103175126</v>
      </c>
      <c r="F19" s="43">
        <f t="shared" ca="1" si="6"/>
        <v>800.58776499072724</v>
      </c>
      <c r="G19" s="43">
        <f t="shared" ca="1" si="7"/>
        <v>0.54731007178918878</v>
      </c>
      <c r="H19" s="43">
        <f t="shared" ca="1" si="8"/>
        <v>438.16974713062115</v>
      </c>
      <c r="I19" s="43">
        <f t="shared" ca="1" si="9"/>
        <v>4.5752054117199501</v>
      </c>
      <c r="J19" s="43">
        <f t="shared" ca="1" si="10"/>
        <v>41.865009118863028</v>
      </c>
    </row>
    <row r="20" spans="2:10" x14ac:dyDescent="0.25">
      <c r="B20" s="47">
        <f t="shared" ca="1" si="2"/>
        <v>20.326855765930251</v>
      </c>
      <c r="C20" s="47">
        <f t="shared" ca="1" si="3"/>
        <v>40.765046500376307</v>
      </c>
      <c r="D20" s="42">
        <f t="shared" ca="1" si="4"/>
        <v>61.091902266306562</v>
      </c>
      <c r="E20" s="43">
        <f t="shared" ca="1" si="5"/>
        <v>-20.438190734446056</v>
      </c>
      <c r="F20" s="43">
        <f t="shared" ca="1" si="6"/>
        <v>828.62522050458892</v>
      </c>
      <c r="G20" s="43">
        <f t="shared" ca="1" si="7"/>
        <v>0.49863443098838639</v>
      </c>
      <c r="H20" s="43">
        <f t="shared" ca="1" si="8"/>
        <v>413.18106532893188</v>
      </c>
      <c r="I20" s="43">
        <f t="shared" ca="1" si="9"/>
        <v>4.5085314422692289</v>
      </c>
      <c r="J20" s="43">
        <f t="shared" ca="1" si="10"/>
        <v>40.653711531860502</v>
      </c>
    </row>
    <row r="21" spans="2:10" x14ac:dyDescent="0.25">
      <c r="B21" s="47">
        <f t="shared" ca="1" si="2"/>
        <v>20.425905236537929</v>
      </c>
      <c r="C21" s="47">
        <f t="shared" ca="1" si="3"/>
        <v>40.559718972501656</v>
      </c>
      <c r="D21" s="42">
        <f t="shared" ca="1" si="4"/>
        <v>60.985624209039585</v>
      </c>
      <c r="E21" s="43">
        <f t="shared" ca="1" si="5"/>
        <v>-20.133813735963727</v>
      </c>
      <c r="F21" s="43">
        <f t="shared" ca="1" si="6"/>
        <v>828.46897615292835</v>
      </c>
      <c r="G21" s="43">
        <f t="shared" ca="1" si="7"/>
        <v>0.5036007584368648</v>
      </c>
      <c r="H21" s="43">
        <f t="shared" ca="1" si="8"/>
        <v>417.21760473202761</v>
      </c>
      <c r="I21" s="43">
        <f t="shared" ca="1" si="9"/>
        <v>4.5195027643024988</v>
      </c>
      <c r="J21" s="43">
        <f t="shared" ca="1" si="10"/>
        <v>40.851810473075858</v>
      </c>
    </row>
    <row r="22" spans="2:10" x14ac:dyDescent="0.25">
      <c r="B22" s="47">
        <f t="shared" ca="1" si="2"/>
        <v>19.967991912718844</v>
      </c>
      <c r="C22" s="47">
        <f t="shared" ca="1" si="3"/>
        <v>40.469378746857373</v>
      </c>
      <c r="D22" s="42">
        <f t="shared" ca="1" si="4"/>
        <v>60.437370659576217</v>
      </c>
      <c r="E22" s="43">
        <f t="shared" ca="1" si="5"/>
        <v>-20.501386834138529</v>
      </c>
      <c r="F22" s="43">
        <f t="shared" ca="1" si="6"/>
        <v>808.09222753000392</v>
      </c>
      <c r="G22" s="43">
        <f t="shared" ca="1" si="7"/>
        <v>0.49340989486450781</v>
      </c>
      <c r="H22" s="43">
        <f t="shared" ca="1" si="8"/>
        <v>398.72070102640515</v>
      </c>
      <c r="I22" s="43">
        <f t="shared" ca="1" si="9"/>
        <v>4.4685559090962315</v>
      </c>
      <c r="J22" s="43">
        <f t="shared" ca="1" si="10"/>
        <v>39.935983825437688</v>
      </c>
    </row>
    <row r="23" spans="2:10" x14ac:dyDescent="0.25">
      <c r="B23" s="47">
        <f t="shared" ca="1" si="2"/>
        <v>20.284853124704366</v>
      </c>
      <c r="C23" s="47">
        <f t="shared" ca="1" si="3"/>
        <v>40.932622022604896</v>
      </c>
      <c r="D23" s="42">
        <f t="shared" ca="1" si="4"/>
        <v>61.217475147309258</v>
      </c>
      <c r="E23" s="43">
        <f t="shared" ca="1" si="5"/>
        <v>-20.64776889790053</v>
      </c>
      <c r="F23" s="43">
        <f t="shared" ca="1" si="6"/>
        <v>830.31222573757964</v>
      </c>
      <c r="G23" s="43">
        <f t="shared" ca="1" si="7"/>
        <v>0.49556691270601055</v>
      </c>
      <c r="H23" s="43">
        <f t="shared" ca="1" si="8"/>
        <v>411.47526629082847</v>
      </c>
      <c r="I23" s="43">
        <f t="shared" ca="1" si="9"/>
        <v>4.5038709045336063</v>
      </c>
      <c r="J23" s="43">
        <f t="shared" ca="1" si="10"/>
        <v>40.569706249408732</v>
      </c>
    </row>
    <row r="24" spans="2:10" x14ac:dyDescent="0.25">
      <c r="B24" s="47">
        <f t="shared" ca="1" si="2"/>
        <v>19.76263383320633</v>
      </c>
      <c r="C24" s="47">
        <f t="shared" ca="1" si="3"/>
        <v>40.082861228522766</v>
      </c>
      <c r="D24" s="42">
        <f t="shared" ca="1" si="4"/>
        <v>59.845495061729096</v>
      </c>
      <c r="E24" s="43">
        <f t="shared" ca="1" si="5"/>
        <v>-20.320227395316437</v>
      </c>
      <c r="F24" s="43">
        <f t="shared" ca="1" si="6"/>
        <v>792.14290944651827</v>
      </c>
      <c r="G24" s="43">
        <f t="shared" ca="1" si="7"/>
        <v>0.49304448902822678</v>
      </c>
      <c r="H24" s="43">
        <f t="shared" ca="1" si="8"/>
        <v>390.56169602539154</v>
      </c>
      <c r="I24" s="43">
        <f t="shared" ca="1" si="9"/>
        <v>4.4455183987029372</v>
      </c>
      <c r="J24" s="43">
        <f t="shared" ca="1" si="10"/>
        <v>39.52526766641266</v>
      </c>
    </row>
    <row r="25" spans="2:10" x14ac:dyDescent="0.25">
      <c r="B25" s="47">
        <f t="shared" ca="1" si="2"/>
        <v>19.467778839770762</v>
      </c>
      <c r="C25" s="47">
        <f t="shared" ca="1" si="3"/>
        <v>41.183201113733432</v>
      </c>
      <c r="D25" s="42">
        <f t="shared" ca="1" si="4"/>
        <v>60.650979953504191</v>
      </c>
      <c r="E25" s="43">
        <f t="shared" ca="1" si="5"/>
        <v>-21.71542227396267</v>
      </c>
      <c r="F25" s="43">
        <f t="shared" ca="1" si="6"/>
        <v>801.74545119596337</v>
      </c>
      <c r="G25" s="43">
        <f t="shared" ca="1" si="7"/>
        <v>0.47271164730511461</v>
      </c>
      <c r="H25" s="43">
        <f t="shared" ca="1" si="8"/>
        <v>378.99441295422622</v>
      </c>
      <c r="I25" s="43">
        <f t="shared" ca="1" si="9"/>
        <v>4.4122305968490316</v>
      </c>
      <c r="J25" s="43">
        <f t="shared" ca="1" si="10"/>
        <v>38.935557679541525</v>
      </c>
    </row>
    <row r="26" spans="2:10" x14ac:dyDescent="0.25">
      <c r="B26" s="47">
        <f t="shared" ca="1" si="2"/>
        <v>19.59703997536332</v>
      </c>
      <c r="C26" s="47">
        <f t="shared" ca="1" si="3"/>
        <v>39.788294056192093</v>
      </c>
      <c r="D26" s="42">
        <f t="shared" ca="1" si="4"/>
        <v>59.385334031555416</v>
      </c>
      <c r="E26" s="43">
        <f t="shared" ca="1" si="5"/>
        <v>-20.191254080828774</v>
      </c>
      <c r="F26" s="43">
        <f t="shared" ca="1" si="6"/>
        <v>779.73278917070718</v>
      </c>
      <c r="G26" s="43">
        <f t="shared" ca="1" si="7"/>
        <v>0.49253280242894731</v>
      </c>
      <c r="H26" s="43">
        <f t="shared" ca="1" si="8"/>
        <v>384.04397579598799</v>
      </c>
      <c r="I26" s="43">
        <f t="shared" ca="1" si="9"/>
        <v>4.4268544109066115</v>
      </c>
      <c r="J26" s="43">
        <f t="shared" ca="1" si="10"/>
        <v>39.194079950726639</v>
      </c>
    </row>
    <row r="27" spans="2:10" x14ac:dyDescent="0.25">
      <c r="B27" s="47">
        <f t="shared" ca="1" si="2"/>
        <v>19.705719905667948</v>
      </c>
      <c r="C27" s="47">
        <f t="shared" ca="1" si="3"/>
        <v>38.00423048994535</v>
      </c>
      <c r="D27" s="42">
        <f t="shared" ca="1" si="4"/>
        <v>57.709950395613298</v>
      </c>
      <c r="E27" s="43">
        <f t="shared" ca="1" si="5"/>
        <v>-18.298510584277402</v>
      </c>
      <c r="F27" s="43">
        <f t="shared" ca="1" si="6"/>
        <v>748.90072126530879</v>
      </c>
      <c r="G27" s="43">
        <f t="shared" ca="1" si="7"/>
        <v>0.51851385100091485</v>
      </c>
      <c r="H27" s="43">
        <f t="shared" ca="1" si="8"/>
        <v>388.31539700063797</v>
      </c>
      <c r="I27" s="43">
        <f t="shared" ca="1" si="9"/>
        <v>4.4391125132922626</v>
      </c>
      <c r="J27" s="43">
        <f t="shared" ca="1" si="10"/>
        <v>39.411439811335896</v>
      </c>
    </row>
    <row r="28" spans="2:10" x14ac:dyDescent="0.25">
      <c r="B28" s="47">
        <f t="shared" ca="1" si="2"/>
        <v>20.634468493951019</v>
      </c>
      <c r="C28" s="47">
        <f t="shared" ca="1" si="3"/>
        <v>40.0813403318488</v>
      </c>
      <c r="D28" s="42">
        <f t="shared" ca="1" si="4"/>
        <v>60.715808825799819</v>
      </c>
      <c r="E28" s="43">
        <f t="shared" ca="1" si="5"/>
        <v>-19.446871837897781</v>
      </c>
      <c r="F28" s="43">
        <f t="shared" ca="1" si="6"/>
        <v>827.05715427286236</v>
      </c>
      <c r="G28" s="43">
        <f t="shared" ca="1" si="7"/>
        <v>0.51481483211664913</v>
      </c>
      <c r="H28" s="43">
        <f t="shared" ca="1" si="8"/>
        <v>425.78129002785721</v>
      </c>
      <c r="I28" s="43">
        <f t="shared" ca="1" si="9"/>
        <v>4.5425178584074954</v>
      </c>
      <c r="J28" s="43">
        <f t="shared" ca="1" si="10"/>
        <v>41.268936987902038</v>
      </c>
    </row>
    <row r="29" spans="2:10" x14ac:dyDescent="0.25">
      <c r="B29" s="47">
        <f t="shared" ca="1" si="2"/>
        <v>19.83932050046775</v>
      </c>
      <c r="C29" s="47">
        <f t="shared" ca="1" si="3"/>
        <v>40.787437858085909</v>
      </c>
      <c r="D29" s="42">
        <f t="shared" ca="1" si="4"/>
        <v>60.626758358553658</v>
      </c>
      <c r="E29" s="43">
        <f t="shared" ca="1" si="5"/>
        <v>-20.948117357618159</v>
      </c>
      <c r="F29" s="43">
        <f t="shared" ca="1" si="6"/>
        <v>809.19505205947814</v>
      </c>
      <c r="G29" s="43">
        <f t="shared" ca="1" si="7"/>
        <v>0.48640761818616418</v>
      </c>
      <c r="H29" s="43">
        <f t="shared" ca="1" si="8"/>
        <v>393.59863792027994</v>
      </c>
      <c r="I29" s="43">
        <f t="shared" ca="1" si="9"/>
        <v>4.4541352135367145</v>
      </c>
      <c r="J29" s="43">
        <f t="shared" ca="1" si="10"/>
        <v>39.6786410009355</v>
      </c>
    </row>
    <row r="30" spans="2:10" x14ac:dyDescent="0.25">
      <c r="B30" s="47">
        <f t="shared" ca="1" si="2"/>
        <v>19.073273833873195</v>
      </c>
      <c r="C30" s="47">
        <f t="shared" ca="1" si="3"/>
        <v>40.180887754155997</v>
      </c>
      <c r="D30" s="42">
        <f t="shared" ca="1" si="4"/>
        <v>59.254161588029191</v>
      </c>
      <c r="E30" s="43">
        <f t="shared" ca="1" si="5"/>
        <v>-21.107613920282802</v>
      </c>
      <c r="F30" s="43">
        <f t="shared" ca="1" si="6"/>
        <v>766.38107502313949</v>
      </c>
      <c r="G30" s="43">
        <f t="shared" ca="1" si="7"/>
        <v>0.47468522722971457</v>
      </c>
      <c r="H30" s="43">
        <f t="shared" ca="1" si="8"/>
        <v>363.78977474191186</v>
      </c>
      <c r="I30" s="43">
        <f t="shared" ca="1" si="9"/>
        <v>4.3672959407250147</v>
      </c>
      <c r="J30" s="43">
        <f t="shared" ca="1" si="10"/>
        <v>38.14654766774639</v>
      </c>
    </row>
    <row r="31" spans="2:10" x14ac:dyDescent="0.25">
      <c r="B31" s="47">
        <f t="shared" ca="1" si="2"/>
        <v>20.445524202432168</v>
      </c>
      <c r="C31" s="47">
        <f t="shared" ca="1" si="3"/>
        <v>39.287443851000383</v>
      </c>
      <c r="D31" s="42">
        <f t="shared" ca="1" si="4"/>
        <v>59.73296805343255</v>
      </c>
      <c r="E31" s="43">
        <f t="shared" ca="1" si="5"/>
        <v>-18.841919648568215</v>
      </c>
      <c r="F31" s="43">
        <f t="shared" ca="1" si="6"/>
        <v>803.25238410732322</v>
      </c>
      <c r="G31" s="43">
        <f t="shared" ca="1" si="7"/>
        <v>0.52040861400840566</v>
      </c>
      <c r="H31" s="43">
        <f t="shared" ca="1" si="8"/>
        <v>418.01945991223954</v>
      </c>
      <c r="I31" s="43">
        <f t="shared" ca="1" si="9"/>
        <v>4.5216727217294448</v>
      </c>
      <c r="J31" s="43">
        <f t="shared" ca="1" si="10"/>
        <v>40.891048404864335</v>
      </c>
    </row>
    <row r="32" spans="2:10" x14ac:dyDescent="0.25">
      <c r="B32" s="47">
        <f t="shared" ca="1" si="2"/>
        <v>17.462507011200646</v>
      </c>
      <c r="C32" s="47">
        <f t="shared" ca="1" si="3"/>
        <v>41.488926790257281</v>
      </c>
      <c r="D32" s="42">
        <f t="shared" ca="1" si="4"/>
        <v>58.951433801457924</v>
      </c>
      <c r="E32" s="43">
        <f t="shared" ca="1" si="5"/>
        <v>-24.026419779056635</v>
      </c>
      <c r="F32" s="43">
        <f t="shared" ca="1" si="6"/>
        <v>724.50067496205804</v>
      </c>
      <c r="G32" s="43">
        <f t="shared" ca="1" si="7"/>
        <v>0.42089560666344628</v>
      </c>
      <c r="H32" s="43">
        <f t="shared" ca="1" si="8"/>
        <v>304.9391511162317</v>
      </c>
      <c r="I32" s="43">
        <f t="shared" ca="1" si="9"/>
        <v>4.1788164605783589</v>
      </c>
      <c r="J32" s="43">
        <f t="shared" ca="1" si="10"/>
        <v>34.925014022401292</v>
      </c>
    </row>
    <row r="33" spans="2:10" x14ac:dyDescent="0.25">
      <c r="B33" s="47">
        <f t="shared" ca="1" si="2"/>
        <v>17.580047766269796</v>
      </c>
      <c r="C33" s="47">
        <f t="shared" ca="1" si="3"/>
        <v>39.898424722642808</v>
      </c>
      <c r="D33" s="42">
        <f t="shared" ca="1" si="4"/>
        <v>57.478472488912601</v>
      </c>
      <c r="E33" s="43">
        <f t="shared" ca="1" si="5"/>
        <v>-22.318376956373012</v>
      </c>
      <c r="F33" s="43">
        <f t="shared" ca="1" si="6"/>
        <v>701.41621242298038</v>
      </c>
      <c r="G33" s="43">
        <f t="shared" ca="1" si="7"/>
        <v>0.44062009687046416</v>
      </c>
      <c r="H33" s="43">
        <f t="shared" ca="1" si="8"/>
        <v>309.05807946432765</v>
      </c>
      <c r="I33" s="43">
        <f t="shared" ca="1" si="9"/>
        <v>4.1928567547997391</v>
      </c>
      <c r="J33" s="43">
        <f t="shared" ca="1" si="10"/>
        <v>35.160095532539593</v>
      </c>
    </row>
    <row r="34" spans="2:10" x14ac:dyDescent="0.25">
      <c r="B34" s="47">
        <f t="shared" ca="1" si="2"/>
        <v>19.862918129179459</v>
      </c>
      <c r="C34" s="47">
        <f t="shared" ca="1" si="3"/>
        <v>40.009217068870583</v>
      </c>
      <c r="D34" s="42">
        <f t="shared" ca="1" si="4"/>
        <v>59.872135198050046</v>
      </c>
      <c r="E34" s="43">
        <f t="shared" ca="1" si="5"/>
        <v>-20.146298939691125</v>
      </c>
      <c r="F34" s="43">
        <f t="shared" ca="1" si="6"/>
        <v>794.69980305154581</v>
      </c>
      <c r="G34" s="43">
        <f t="shared" ca="1" si="7"/>
        <v>0.4964585559119557</v>
      </c>
      <c r="H34" s="43">
        <f t="shared" ca="1" si="8"/>
        <v>394.535516606486</v>
      </c>
      <c r="I34" s="43">
        <f t="shared" ca="1" si="9"/>
        <v>4.4567833836949555</v>
      </c>
      <c r="J34" s="43">
        <f t="shared" ca="1" si="10"/>
        <v>39.725836258358918</v>
      </c>
    </row>
    <row r="35" spans="2:10" x14ac:dyDescent="0.25">
      <c r="B35" s="47">
        <f t="shared" ca="1" si="2"/>
        <v>20.509804634080208</v>
      </c>
      <c r="C35" s="47">
        <f t="shared" ca="1" si="3"/>
        <v>39.862508169420202</v>
      </c>
      <c r="D35" s="42">
        <f t="shared" ca="1" si="4"/>
        <v>60.372312803500407</v>
      </c>
      <c r="E35" s="43">
        <f t="shared" ca="1" si="5"/>
        <v>-19.352703535339995</v>
      </c>
      <c r="F35" s="43">
        <f t="shared" ca="1" si="6"/>
        <v>817.57225477923464</v>
      </c>
      <c r="G35" s="43">
        <f t="shared" ca="1" si="7"/>
        <v>0.51451365144689842</v>
      </c>
      <c r="H35" s="43">
        <f t="shared" ca="1" si="8"/>
        <v>420.65208612813797</v>
      </c>
      <c r="I35" s="43">
        <f t="shared" ca="1" si="9"/>
        <v>4.5287751803418335</v>
      </c>
      <c r="J35" s="43">
        <f t="shared" ca="1" si="10"/>
        <v>41.019609268160416</v>
      </c>
    </row>
    <row r="36" spans="2:10" x14ac:dyDescent="0.25">
      <c r="B36" s="47">
        <f t="shared" ca="1" si="2"/>
        <v>19.658812162487887</v>
      </c>
      <c r="C36" s="47">
        <f t="shared" ca="1" si="3"/>
        <v>40.41485017211324</v>
      </c>
      <c r="D36" s="42">
        <f t="shared" ca="1" si="4"/>
        <v>60.073662334601124</v>
      </c>
      <c r="E36" s="43">
        <f t="shared" ca="1" si="5"/>
        <v>-20.756038009625353</v>
      </c>
      <c r="F36" s="43">
        <f t="shared" ca="1" si="6"/>
        <v>794.50794810866546</v>
      </c>
      <c r="G36" s="43">
        <f t="shared" ca="1" si="7"/>
        <v>0.48642546189748631</v>
      </c>
      <c r="H36" s="43">
        <f t="shared" ca="1" si="8"/>
        <v>386.46889563998167</v>
      </c>
      <c r="I36" s="43">
        <f t="shared" ca="1" si="9"/>
        <v>4.4338259057486553</v>
      </c>
      <c r="J36" s="43">
        <f t="shared" ca="1" si="10"/>
        <v>39.317624324975775</v>
      </c>
    </row>
    <row r="37" spans="2:10" x14ac:dyDescent="0.25">
      <c r="B37" s="47">
        <f t="shared" ca="1" si="2"/>
        <v>18.180156700145723</v>
      </c>
      <c r="C37" s="47">
        <f t="shared" ca="1" si="3"/>
        <v>39.002694516717611</v>
      </c>
      <c r="D37" s="42">
        <f t="shared" ca="1" si="4"/>
        <v>57.182851216863334</v>
      </c>
      <c r="E37" s="43">
        <f t="shared" ca="1" si="5"/>
        <v>-20.822537816571888</v>
      </c>
      <c r="F37" s="43">
        <f t="shared" ca="1" si="6"/>
        <v>709.07509804184053</v>
      </c>
      <c r="G37" s="43">
        <f t="shared" ca="1" si="7"/>
        <v>0.46612565940420386</v>
      </c>
      <c r="H37" s="43">
        <f t="shared" ca="1" si="8"/>
        <v>330.51809764185344</v>
      </c>
      <c r="I37" s="43">
        <f t="shared" ca="1" si="9"/>
        <v>4.2638194966656036</v>
      </c>
      <c r="J37" s="43">
        <f t="shared" ca="1" si="10"/>
        <v>36.360313400291446</v>
      </c>
    </row>
    <row r="38" spans="2:10" x14ac:dyDescent="0.25">
      <c r="B38" s="47">
        <f t="shared" ca="1" si="2"/>
        <v>20.112015187592611</v>
      </c>
      <c r="C38" s="47">
        <f t="shared" ca="1" si="3"/>
        <v>40.521327372438051</v>
      </c>
      <c r="D38" s="42">
        <f t="shared" ca="1" si="4"/>
        <v>60.633342560030663</v>
      </c>
      <c r="E38" s="43">
        <f t="shared" ca="1" si="5"/>
        <v>-20.40931218484544</v>
      </c>
      <c r="F38" s="43">
        <f t="shared" ca="1" si="6"/>
        <v>814.96555153588633</v>
      </c>
      <c r="G38" s="43">
        <f t="shared" ca="1" si="7"/>
        <v>0.49633159848738018</v>
      </c>
      <c r="H38" s="43">
        <f t="shared" ca="1" si="8"/>
        <v>404.49315490595586</v>
      </c>
      <c r="I38" s="43">
        <f t="shared" ca="1" si="9"/>
        <v>4.4846421471052302</v>
      </c>
      <c r="J38" s="43">
        <f t="shared" ca="1" si="10"/>
        <v>40.224030375185222</v>
      </c>
    </row>
    <row r="39" spans="2:10" x14ac:dyDescent="0.25">
      <c r="B39" s="47">
        <f t="shared" ca="1" si="2"/>
        <v>19.100527860358945</v>
      </c>
      <c r="C39" s="47">
        <f t="shared" ca="1" si="3"/>
        <v>38.888093029909982</v>
      </c>
      <c r="D39" s="42">
        <f t="shared" ca="1" si="4"/>
        <v>57.988620890268926</v>
      </c>
      <c r="E39" s="43">
        <f t="shared" ca="1" si="5"/>
        <v>-19.787565169551037</v>
      </c>
      <c r="F39" s="43">
        <f t="shared" ca="1" si="6"/>
        <v>742.78310435402614</v>
      </c>
      <c r="G39" s="43">
        <f t="shared" ca="1" si="7"/>
        <v>0.49116648239007665</v>
      </c>
      <c r="H39" s="43">
        <f t="shared" ca="1" si="8"/>
        <v>364.83016454434824</v>
      </c>
      <c r="I39" s="43">
        <f t="shared" ca="1" si="9"/>
        <v>4.3704150672858226</v>
      </c>
      <c r="J39" s="43">
        <f t="shared" ca="1" si="10"/>
        <v>38.201055720717889</v>
      </c>
    </row>
    <row r="40" spans="2:10" x14ac:dyDescent="0.25">
      <c r="B40" s="47">
        <f t="shared" ca="1" si="2"/>
        <v>20.357648040728968</v>
      </c>
      <c r="C40" s="47">
        <f t="shared" ca="1" si="3"/>
        <v>38.951371992541652</v>
      </c>
      <c r="D40" s="42">
        <f t="shared" ca="1" si="4"/>
        <v>59.30902003327062</v>
      </c>
      <c r="E40" s="43">
        <f t="shared" ca="1" si="5"/>
        <v>-18.593723951812684</v>
      </c>
      <c r="F40" s="43">
        <f t="shared" ca="1" si="6"/>
        <v>792.95832172767075</v>
      </c>
      <c r="G40" s="43">
        <f t="shared" ca="1" si="7"/>
        <v>0.5226426438747015</v>
      </c>
      <c r="H40" s="43">
        <f t="shared" ca="1" si="8"/>
        <v>414.43383375019602</v>
      </c>
      <c r="I40" s="43">
        <f t="shared" ca="1" si="9"/>
        <v>4.5119450396396639</v>
      </c>
      <c r="J40" s="43">
        <f t="shared" ca="1" si="10"/>
        <v>40.715296081457936</v>
      </c>
    </row>
    <row r="41" spans="2:10" x14ac:dyDescent="0.25">
      <c r="B41" s="47">
        <f t="shared" ca="1" si="2"/>
        <v>19.44223155718888</v>
      </c>
      <c r="C41" s="47">
        <f t="shared" ca="1" si="3"/>
        <v>39.43684746080028</v>
      </c>
      <c r="D41" s="42">
        <f t="shared" ca="1" si="4"/>
        <v>58.879079017989156</v>
      </c>
      <c r="E41" s="43">
        <f t="shared" ca="1" si="5"/>
        <v>-19.9946159036114</v>
      </c>
      <c r="F41" s="43">
        <f t="shared" ca="1" si="6"/>
        <v>766.74032021841538</v>
      </c>
      <c r="G41" s="43">
        <f t="shared" ca="1" si="7"/>
        <v>0.49299659605180685</v>
      </c>
      <c r="H41" s="43">
        <f t="shared" ca="1" si="8"/>
        <v>378.00036792335112</v>
      </c>
      <c r="I41" s="43">
        <f t="shared" ca="1" si="9"/>
        <v>4.409334593471999</v>
      </c>
      <c r="J41" s="43">
        <f t="shared" ca="1" si="10"/>
        <v>38.884463114377759</v>
      </c>
    </row>
    <row r="42" spans="2:10" x14ac:dyDescent="0.25">
      <c r="B42" s="47">
        <f t="shared" ca="1" si="2"/>
        <v>18.696110985683841</v>
      </c>
      <c r="C42" s="47">
        <f t="shared" ca="1" si="3"/>
        <v>39.643382175135372</v>
      </c>
      <c r="D42" s="42">
        <f t="shared" ca="1" si="4"/>
        <v>58.339493160819217</v>
      </c>
      <c r="E42" s="43">
        <f t="shared" ca="1" si="5"/>
        <v>-20.947271189451531</v>
      </c>
      <c r="F42" s="43">
        <f t="shared" ca="1" si="6"/>
        <v>741.17707299421136</v>
      </c>
      <c r="G42" s="43">
        <f t="shared" ca="1" si="7"/>
        <v>0.47160736445464491</v>
      </c>
      <c r="H42" s="43">
        <f t="shared" ca="1" si="8"/>
        <v>349.54456598900799</v>
      </c>
      <c r="I42" s="43">
        <f t="shared" ca="1" si="9"/>
        <v>4.3238999740608985</v>
      </c>
      <c r="J42" s="43">
        <f t="shared" ca="1" si="10"/>
        <v>37.392221971367682</v>
      </c>
    </row>
    <row r="43" spans="2:10" x14ac:dyDescent="0.25">
      <c r="B43" s="47">
        <f t="shared" ca="1" si="2"/>
        <v>20.169908835855733</v>
      </c>
      <c r="C43" s="47">
        <f t="shared" ca="1" si="3"/>
        <v>39.560881035546814</v>
      </c>
      <c r="D43" s="42">
        <f t="shared" ca="1" si="4"/>
        <v>59.73078987140255</v>
      </c>
      <c r="E43" s="43">
        <f t="shared" ca="1" si="5"/>
        <v>-19.390972199691081</v>
      </c>
      <c r="F43" s="43">
        <f t="shared" ca="1" si="6"/>
        <v>797.93936395311312</v>
      </c>
      <c r="G43" s="43">
        <f t="shared" ca="1" si="7"/>
        <v>0.50984478373301079</v>
      </c>
      <c r="H43" s="43">
        <f t="shared" ca="1" si="8"/>
        <v>406.82522244673117</v>
      </c>
      <c r="I43" s="43">
        <f t="shared" ca="1" si="9"/>
        <v>4.4910921651482205</v>
      </c>
      <c r="J43" s="43">
        <f t="shared" ca="1" si="10"/>
        <v>40.339817671711465</v>
      </c>
    </row>
    <row r="44" spans="2:10" x14ac:dyDescent="0.25">
      <c r="B44" s="47">
        <f t="shared" ca="1" si="2"/>
        <v>20.602191720060162</v>
      </c>
      <c r="C44" s="47">
        <f t="shared" ca="1" si="3"/>
        <v>38.869708190927994</v>
      </c>
      <c r="D44" s="42">
        <f t="shared" ca="1" si="4"/>
        <v>59.471899910988157</v>
      </c>
      <c r="E44" s="43">
        <f t="shared" ca="1" si="5"/>
        <v>-18.267516470867832</v>
      </c>
      <c r="F44" s="43">
        <f t="shared" ca="1" si="6"/>
        <v>800.80118025229137</v>
      </c>
      <c r="G44" s="43">
        <f t="shared" ca="1" si="7"/>
        <v>0.53003206555763693</v>
      </c>
      <c r="H44" s="43">
        <f t="shared" ca="1" si="8"/>
        <v>424.45030367011549</v>
      </c>
      <c r="I44" s="43">
        <f t="shared" ca="1" si="9"/>
        <v>4.5389637275550196</v>
      </c>
      <c r="J44" s="43">
        <f t="shared" ca="1" si="10"/>
        <v>41.204383440120324</v>
      </c>
    </row>
    <row r="45" spans="2:10" x14ac:dyDescent="0.25">
      <c r="B45" s="47">
        <f t="shared" ca="1" si="2"/>
        <v>20.466858733173954</v>
      </c>
      <c r="C45" s="47">
        <f t="shared" ca="1" si="3"/>
        <v>39.631343809059899</v>
      </c>
      <c r="D45" s="42">
        <f t="shared" ca="1" si="4"/>
        <v>60.098202542233849</v>
      </c>
      <c r="E45" s="43">
        <f t="shared" ca="1" si="5"/>
        <v>-19.164485075885946</v>
      </c>
      <c r="F45" s="43">
        <f t="shared" ca="1" si="6"/>
        <v>811.12911514587711</v>
      </c>
      <c r="G45" s="43">
        <f t="shared" ca="1" si="7"/>
        <v>0.51643110644396417</v>
      </c>
      <c r="H45" s="43">
        <f t="shared" ca="1" si="8"/>
        <v>418.89230640369897</v>
      </c>
      <c r="I45" s="43">
        <f t="shared" ca="1" si="9"/>
        <v>4.5240312480324398</v>
      </c>
      <c r="J45" s="43">
        <f t="shared" ca="1" si="10"/>
        <v>40.933717466347908</v>
      </c>
    </row>
    <row r="46" spans="2:10" x14ac:dyDescent="0.25">
      <c r="B46" s="47">
        <f t="shared" ca="1" si="2"/>
        <v>17.643874276881114</v>
      </c>
      <c r="C46" s="47">
        <f t="shared" ca="1" si="3"/>
        <v>38.950472980101416</v>
      </c>
      <c r="D46" s="42">
        <f t="shared" ca="1" si="4"/>
        <v>56.59434725698253</v>
      </c>
      <c r="E46" s="43">
        <f t="shared" ca="1" si="5"/>
        <v>-21.306598703220303</v>
      </c>
      <c r="F46" s="43">
        <f t="shared" ca="1" si="6"/>
        <v>687.23724828596426</v>
      </c>
      <c r="G46" s="43">
        <f t="shared" ca="1" si="7"/>
        <v>0.45298228562962045</v>
      </c>
      <c r="H46" s="43">
        <f t="shared" ca="1" si="8"/>
        <v>311.30629949838703</v>
      </c>
      <c r="I46" s="43">
        <f t="shared" ca="1" si="9"/>
        <v>4.2004611981163587</v>
      </c>
      <c r="J46" s="43">
        <f t="shared" ca="1" si="10"/>
        <v>35.287748553762228</v>
      </c>
    </row>
    <row r="47" spans="2:10" x14ac:dyDescent="0.25">
      <c r="B47" s="47">
        <f t="shared" ca="1" si="2"/>
        <v>20.527732595271502</v>
      </c>
      <c r="C47" s="47">
        <f t="shared" ca="1" si="3"/>
        <v>40.011696458712791</v>
      </c>
      <c r="D47" s="42">
        <f t="shared" ca="1" si="4"/>
        <v>60.539429053984293</v>
      </c>
      <c r="E47" s="43">
        <f t="shared" ca="1" si="5"/>
        <v>-19.483963863441289</v>
      </c>
      <c r="F47" s="43">
        <f t="shared" ca="1" si="6"/>
        <v>821.34940558762787</v>
      </c>
      <c r="G47" s="43">
        <f t="shared" ca="1" si="7"/>
        <v>0.51304329513880087</v>
      </c>
      <c r="H47" s="43">
        <f t="shared" ca="1" si="8"/>
        <v>421.38780550297207</v>
      </c>
      <c r="I47" s="43">
        <f t="shared" ca="1" si="9"/>
        <v>4.5307540868239036</v>
      </c>
      <c r="J47" s="43">
        <f t="shared" ca="1" si="10"/>
        <v>41.055465190543003</v>
      </c>
    </row>
    <row r="48" spans="2:10" x14ac:dyDescent="0.25">
      <c r="B48" s="47">
        <f t="shared" ca="1" si="2"/>
        <v>19.42568235850371</v>
      </c>
      <c r="C48" s="47">
        <f t="shared" ca="1" si="3"/>
        <v>38.204827676448765</v>
      </c>
      <c r="D48" s="42">
        <f t="shared" ca="1" si="4"/>
        <v>57.630510034952479</v>
      </c>
      <c r="E48" s="43">
        <f t="shared" ca="1" si="5"/>
        <v>-18.779145317945055</v>
      </c>
      <c r="F48" s="43">
        <f t="shared" ca="1" si="6"/>
        <v>742.15484700406512</v>
      </c>
      <c r="G48" s="43">
        <f t="shared" ca="1" si="7"/>
        <v>0.50846145735866266</v>
      </c>
      <c r="H48" s="43">
        <f t="shared" ca="1" si="8"/>
        <v>377.35713509348227</v>
      </c>
      <c r="I48" s="43">
        <f t="shared" ca="1" si="9"/>
        <v>4.4074575844248018</v>
      </c>
      <c r="J48" s="43">
        <f t="shared" ca="1" si="10"/>
        <v>38.851364717007421</v>
      </c>
    </row>
    <row r="49" spans="2:10" x14ac:dyDescent="0.25">
      <c r="B49" s="47">
        <f t="shared" ca="1" si="2"/>
        <v>20.049943637758073</v>
      </c>
      <c r="C49" s="47">
        <f t="shared" ca="1" si="3"/>
        <v>41.827918641233197</v>
      </c>
      <c r="D49" s="42">
        <f t="shared" ca="1" si="4"/>
        <v>61.877862278991273</v>
      </c>
      <c r="E49" s="43">
        <f t="shared" ca="1" si="5"/>
        <v>-21.777975003475124</v>
      </c>
      <c r="F49" s="43">
        <f t="shared" ca="1" si="6"/>
        <v>838.64741124145587</v>
      </c>
      <c r="G49" s="43">
        <f t="shared" ca="1" si="7"/>
        <v>0.47934356499376962</v>
      </c>
      <c r="H49" s="43">
        <f t="shared" ca="1" si="8"/>
        <v>402.00023987727542</v>
      </c>
      <c r="I49" s="43">
        <f t="shared" ca="1" si="9"/>
        <v>4.4777163418151078</v>
      </c>
      <c r="J49" s="43">
        <f t="shared" ca="1" si="10"/>
        <v>40.099887275516146</v>
      </c>
    </row>
    <row r="50" spans="2:10" x14ac:dyDescent="0.25">
      <c r="B50" s="47">
        <f t="shared" ca="1" si="2"/>
        <v>19.043909779944393</v>
      </c>
      <c r="C50" s="47">
        <f t="shared" ca="1" si="3"/>
        <v>38.205547510145102</v>
      </c>
      <c r="D50" s="42">
        <f t="shared" ca="1" si="4"/>
        <v>57.249457290089495</v>
      </c>
      <c r="E50" s="43">
        <f t="shared" ca="1" si="5"/>
        <v>-19.161637730200709</v>
      </c>
      <c r="F50" s="43">
        <f t="shared" ca="1" si="6"/>
        <v>727.58299987658245</v>
      </c>
      <c r="G50" s="43">
        <f t="shared" ca="1" si="7"/>
        <v>0.49845928199006889</v>
      </c>
      <c r="H50" s="43">
        <f t="shared" ca="1" si="8"/>
        <v>362.6704997066617</v>
      </c>
      <c r="I50" s="43">
        <f t="shared" ca="1" si="9"/>
        <v>4.3639328340322097</v>
      </c>
      <c r="J50" s="43">
        <f t="shared" ca="1" si="10"/>
        <v>38.087819559888786</v>
      </c>
    </row>
    <row r="51" spans="2:10" x14ac:dyDescent="0.25">
      <c r="B51" s="47">
        <f t="shared" ca="1" si="2"/>
        <v>20.622702183247377</v>
      </c>
      <c r="C51" s="47">
        <f t="shared" ca="1" si="3"/>
        <v>41.08095960539611</v>
      </c>
      <c r="D51" s="42">
        <f t="shared" ca="1" si="4"/>
        <v>61.703661788643487</v>
      </c>
      <c r="E51" s="43">
        <f t="shared" ca="1" si="5"/>
        <v>-20.458257422148733</v>
      </c>
      <c r="F51" s="43">
        <f t="shared" ca="1" si="6"/>
        <v>847.20039534409966</v>
      </c>
      <c r="G51" s="43">
        <f t="shared" ca="1" si="7"/>
        <v>0.50200147176061882</v>
      </c>
      <c r="H51" s="43">
        <f t="shared" ca="1" si="8"/>
        <v>425.29584533891614</v>
      </c>
      <c r="I51" s="43">
        <f t="shared" ca="1" si="9"/>
        <v>4.5412225428013739</v>
      </c>
      <c r="J51" s="43">
        <f t="shared" ca="1" si="10"/>
        <v>41.245404366494753</v>
      </c>
    </row>
    <row r="52" spans="2:10" x14ac:dyDescent="0.25">
      <c r="B52" s="47">
        <f t="shared" ca="1" si="2"/>
        <v>20.180810475341652</v>
      </c>
      <c r="C52" s="47">
        <f t="shared" ca="1" si="3"/>
        <v>39.688142691979394</v>
      </c>
      <c r="D52" s="42">
        <f t="shared" ca="1" si="4"/>
        <v>59.868953167321045</v>
      </c>
      <c r="E52" s="43">
        <f t="shared" ca="1" si="5"/>
        <v>-19.507332216637742</v>
      </c>
      <c r="F52" s="43">
        <f t="shared" ca="1" si="6"/>
        <v>800.93888578515191</v>
      </c>
      <c r="G52" s="43">
        <f t="shared" ca="1" si="7"/>
        <v>0.50848462806550043</v>
      </c>
      <c r="H52" s="43">
        <f t="shared" ca="1" si="8"/>
        <v>407.26511144165931</v>
      </c>
      <c r="I52" s="43">
        <f t="shared" ca="1" si="9"/>
        <v>4.4923056970047854</v>
      </c>
      <c r="J52" s="43">
        <f t="shared" ca="1" si="10"/>
        <v>40.361620950683303</v>
      </c>
    </row>
    <row r="53" spans="2:10" x14ac:dyDescent="0.25">
      <c r="B53" s="47">
        <f t="shared" ca="1" si="2"/>
        <v>21.306517414876406</v>
      </c>
      <c r="C53" s="47">
        <f t="shared" ca="1" si="3"/>
        <v>40.926923290806648</v>
      </c>
      <c r="D53" s="42">
        <f t="shared" ca="1" si="4"/>
        <v>62.233440705683051</v>
      </c>
      <c r="E53" s="43">
        <f t="shared" ca="1" si="5"/>
        <v>-19.620405875930242</v>
      </c>
      <c r="F53" s="43">
        <f t="shared" ca="1" si="6"/>
        <v>872.01020383288267</v>
      </c>
      <c r="G53" s="43">
        <f t="shared" ca="1" si="7"/>
        <v>0.52059905073935664</v>
      </c>
      <c r="H53" s="43">
        <f t="shared" ca="1" si="8"/>
        <v>453.96768435043157</v>
      </c>
      <c r="I53" s="43">
        <f t="shared" ca="1" si="9"/>
        <v>4.6158983323808602</v>
      </c>
      <c r="J53" s="43">
        <f t="shared" ca="1" si="10"/>
        <v>42.613034829752813</v>
      </c>
    </row>
    <row r="54" spans="2:10" x14ac:dyDescent="0.25">
      <c r="B54" s="47">
        <f t="shared" ca="1" si="2"/>
        <v>19.883663793430078</v>
      </c>
      <c r="C54" s="47">
        <f t="shared" ca="1" si="3"/>
        <v>39.730461489382051</v>
      </c>
      <c r="D54" s="42">
        <f t="shared" ca="1" si="4"/>
        <v>59.614125282812125</v>
      </c>
      <c r="E54" s="43">
        <f t="shared" ca="1" si="5"/>
        <v>-19.846797695951974</v>
      </c>
      <c r="F54" s="43">
        <f t="shared" ca="1" si="6"/>
        <v>789.98713861269391</v>
      </c>
      <c r="G54" s="43">
        <f t="shared" ca="1" si="7"/>
        <v>0.50046395254542864</v>
      </c>
      <c r="H54" s="43">
        <f t="shared" ca="1" si="8"/>
        <v>395.36008585016219</v>
      </c>
      <c r="I54" s="43">
        <f t="shared" ca="1" si="9"/>
        <v>4.459110201983135</v>
      </c>
      <c r="J54" s="43">
        <f t="shared" ca="1" si="10"/>
        <v>39.767327586860155</v>
      </c>
    </row>
    <row r="55" spans="2:10" x14ac:dyDescent="0.25">
      <c r="B55" s="47">
        <f t="shared" ca="1" si="2"/>
        <v>19.745298966576232</v>
      </c>
      <c r="C55" s="47">
        <f t="shared" ca="1" si="3"/>
        <v>40.548257745615054</v>
      </c>
      <c r="D55" s="42">
        <f t="shared" ca="1" si="4"/>
        <v>60.29355671219129</v>
      </c>
      <c r="E55" s="43">
        <f t="shared" ca="1" si="5"/>
        <v>-20.802958779038821</v>
      </c>
      <c r="F55" s="43">
        <f t="shared" ca="1" si="6"/>
        <v>800.63747176095967</v>
      </c>
      <c r="G55" s="43">
        <f t="shared" ca="1" si="7"/>
        <v>0.48695801162286723</v>
      </c>
      <c r="H55" s="43">
        <f t="shared" ca="1" si="8"/>
        <v>389.87683127947645</v>
      </c>
      <c r="I55" s="43">
        <f t="shared" ca="1" si="9"/>
        <v>4.4435682695977823</v>
      </c>
      <c r="J55" s="43">
        <f t="shared" ca="1" si="10"/>
        <v>39.490597933152465</v>
      </c>
    </row>
    <row r="56" spans="2:10" x14ac:dyDescent="0.25">
      <c r="B56" s="47">
        <f t="shared" ca="1" si="2"/>
        <v>18.855837025617468</v>
      </c>
      <c r="C56" s="47">
        <f t="shared" ca="1" si="3"/>
        <v>39.997520279458016</v>
      </c>
      <c r="D56" s="42">
        <f t="shared" ca="1" si="4"/>
        <v>58.853357305075484</v>
      </c>
      <c r="E56" s="43">
        <f t="shared" ca="1" si="5"/>
        <v>-21.141683253840547</v>
      </c>
      <c r="F56" s="43">
        <f t="shared" ca="1" si="6"/>
        <v>754.18672381829003</v>
      </c>
      <c r="G56" s="43">
        <f t="shared" ca="1" si="7"/>
        <v>0.47142515070619206</v>
      </c>
      <c r="H56" s="43">
        <f t="shared" ca="1" si="8"/>
        <v>355.54258993664661</v>
      </c>
      <c r="I56" s="43">
        <f t="shared" ca="1" si="9"/>
        <v>4.3423308286699518</v>
      </c>
      <c r="J56" s="43">
        <f t="shared" ca="1" si="10"/>
        <v>37.711674051234937</v>
      </c>
    </row>
    <row r="57" spans="2:10" x14ac:dyDescent="0.25">
      <c r="B57" s="47">
        <f t="shared" ca="1" si="2"/>
        <v>19.760034107974942</v>
      </c>
      <c r="C57" s="47">
        <f t="shared" ca="1" si="3"/>
        <v>40.939922210084006</v>
      </c>
      <c r="D57" s="42">
        <f t="shared" ca="1" si="4"/>
        <v>60.699956318058952</v>
      </c>
      <c r="E57" s="43">
        <f t="shared" ca="1" si="5"/>
        <v>-21.179888102109064</v>
      </c>
      <c r="F57" s="43">
        <f t="shared" ca="1" si="6"/>
        <v>808.97425924910078</v>
      </c>
      <c r="G57" s="43">
        <f t="shared" ca="1" si="7"/>
        <v>0.48265929785054168</v>
      </c>
      <c r="H57" s="43">
        <f t="shared" ca="1" si="8"/>
        <v>390.45894794833305</v>
      </c>
      <c r="I57" s="43">
        <f t="shared" ca="1" si="9"/>
        <v>4.4452259906527747</v>
      </c>
      <c r="J57" s="43">
        <f t="shared" ca="1" si="10"/>
        <v>39.520068215949884</v>
      </c>
    </row>
    <row r="58" spans="2:10" x14ac:dyDescent="0.25">
      <c r="B58" s="47">
        <f t="shared" ca="1" si="2"/>
        <v>19.896112046784815</v>
      </c>
      <c r="C58" s="47">
        <f t="shared" ca="1" si="3"/>
        <v>41.761789881085392</v>
      </c>
      <c r="D58" s="42">
        <f t="shared" ca="1" si="4"/>
        <v>61.657901927870206</v>
      </c>
      <c r="E58" s="43">
        <f t="shared" ca="1" si="5"/>
        <v>-21.865677834300577</v>
      </c>
      <c r="F58" s="43">
        <f t="shared" ca="1" si="6"/>
        <v>830.89725074835928</v>
      </c>
      <c r="G58" s="43">
        <f t="shared" ca="1" si="7"/>
        <v>0.4764190448598587</v>
      </c>
      <c r="H58" s="43">
        <f t="shared" ca="1" si="8"/>
        <v>395.85527457821581</v>
      </c>
      <c r="I58" s="43">
        <f t="shared" ca="1" si="9"/>
        <v>4.4605058061597473</v>
      </c>
      <c r="J58" s="43">
        <f t="shared" ca="1" si="10"/>
        <v>39.792224093569629</v>
      </c>
    </row>
    <row r="59" spans="2:10" x14ac:dyDescent="0.25">
      <c r="B59" s="47">
        <f t="shared" ca="1" si="2"/>
        <v>21.985467960035066</v>
      </c>
      <c r="C59" s="47">
        <f t="shared" ca="1" si="3"/>
        <v>38.760937452525447</v>
      </c>
      <c r="D59" s="42">
        <f t="shared" ca="1" si="4"/>
        <v>60.746405412560513</v>
      </c>
      <c r="E59" s="43">
        <f t="shared" ca="1" si="5"/>
        <v>-16.77546949249038</v>
      </c>
      <c r="F59" s="43">
        <f t="shared" ca="1" si="6"/>
        <v>852.17734846342148</v>
      </c>
      <c r="G59" s="43">
        <f t="shared" ca="1" si="7"/>
        <v>0.56720681709421905</v>
      </c>
      <c r="H59" s="43">
        <f t="shared" ca="1" si="8"/>
        <v>483.36080142172847</v>
      </c>
      <c r="I59" s="43">
        <f t="shared" ca="1" si="9"/>
        <v>4.6888663832567321</v>
      </c>
      <c r="J59" s="43">
        <f t="shared" ca="1" si="10"/>
        <v>43.970935920070133</v>
      </c>
    </row>
    <row r="60" spans="2:10" x14ac:dyDescent="0.25">
      <c r="B60" s="47">
        <f t="shared" ca="1" si="2"/>
        <v>18.902607693003336</v>
      </c>
      <c r="C60" s="47">
        <f t="shared" ca="1" si="3"/>
        <v>38.657767092436345</v>
      </c>
      <c r="D60" s="42">
        <f t="shared" ca="1" si="4"/>
        <v>57.560374785439677</v>
      </c>
      <c r="E60" s="43">
        <f t="shared" ca="1" si="5"/>
        <v>-19.755159399433008</v>
      </c>
      <c r="F60" s="43">
        <f t="shared" ca="1" si="6"/>
        <v>730.73260563581846</v>
      </c>
      <c r="G60" s="43">
        <f t="shared" ca="1" si="7"/>
        <v>0.48897308651595039</v>
      </c>
      <c r="H60" s="43">
        <f t="shared" ca="1" si="8"/>
        <v>357.30857759558893</v>
      </c>
      <c r="I60" s="43">
        <f t="shared" ca="1" si="9"/>
        <v>4.3477129267010417</v>
      </c>
      <c r="J60" s="43">
        <f t="shared" ca="1" si="10"/>
        <v>37.805215386006672</v>
      </c>
    </row>
    <row r="61" spans="2:10" x14ac:dyDescent="0.25">
      <c r="B61" s="47">
        <f t="shared" ca="1" si="2"/>
        <v>19.534829278987448</v>
      </c>
      <c r="C61" s="47">
        <f t="shared" ca="1" si="3"/>
        <v>40.129988333086352</v>
      </c>
      <c r="D61" s="42">
        <f t="shared" ca="1" si="4"/>
        <v>59.664817612073804</v>
      </c>
      <c r="E61" s="43">
        <f t="shared" ca="1" si="5"/>
        <v>-20.595159054098904</v>
      </c>
      <c r="F61" s="43">
        <f t="shared" ca="1" si="6"/>
        <v>783.9324710546</v>
      </c>
      <c r="G61" s="43">
        <f t="shared" ca="1" si="7"/>
        <v>0.4867888103242079</v>
      </c>
      <c r="H61" s="43">
        <f t="shared" ca="1" si="8"/>
        <v>381.60955495918529</v>
      </c>
      <c r="I61" s="43">
        <f t="shared" ca="1" si="9"/>
        <v>4.4198223130559731</v>
      </c>
      <c r="J61" s="43">
        <f t="shared" ca="1" si="10"/>
        <v>39.069658557974897</v>
      </c>
    </row>
    <row r="62" spans="2:10" x14ac:dyDescent="0.25">
      <c r="B62" s="47">
        <f t="shared" ca="1" si="2"/>
        <v>19.21456902348773</v>
      </c>
      <c r="C62" s="47">
        <f t="shared" ca="1" si="3"/>
        <v>40.156337341900318</v>
      </c>
      <c r="D62" s="42">
        <f t="shared" ca="1" si="4"/>
        <v>59.370906365388052</v>
      </c>
      <c r="E62" s="43">
        <f t="shared" ca="1" si="5"/>
        <v>-20.941768318412588</v>
      </c>
      <c r="F62" s="43">
        <f t="shared" ca="1" si="6"/>
        <v>771.58671558640151</v>
      </c>
      <c r="G62" s="43">
        <f t="shared" ca="1" si="7"/>
        <v>0.47849406333776057</v>
      </c>
      <c r="H62" s="43">
        <f t="shared" ca="1" si="8"/>
        <v>369.19966275837425</v>
      </c>
      <c r="I62" s="43">
        <f t="shared" ca="1" si="9"/>
        <v>4.3834425995429358</v>
      </c>
      <c r="J62" s="43">
        <f t="shared" ca="1" si="10"/>
        <v>38.42913804697546</v>
      </c>
    </row>
    <row r="63" spans="2:10" x14ac:dyDescent="0.25">
      <c r="B63" s="47">
        <f t="shared" ca="1" si="2"/>
        <v>20.944606771076501</v>
      </c>
      <c r="C63" s="47">
        <f t="shared" ca="1" si="3"/>
        <v>39.655251700886893</v>
      </c>
      <c r="D63" s="42">
        <f t="shared" ca="1" si="4"/>
        <v>60.599858471963394</v>
      </c>
      <c r="E63" s="43">
        <f t="shared" ca="1" si="5"/>
        <v>-18.710644929810393</v>
      </c>
      <c r="F63" s="43">
        <f t="shared" ca="1" si="6"/>
        <v>830.56365328313859</v>
      </c>
      <c r="G63" s="43">
        <f t="shared" ca="1" si="7"/>
        <v>0.52816728863703244</v>
      </c>
      <c r="H63" s="43">
        <f t="shared" ca="1" si="8"/>
        <v>438.67655279502361</v>
      </c>
      <c r="I63" s="43">
        <f t="shared" ca="1" si="9"/>
        <v>4.5765278073094349</v>
      </c>
      <c r="J63" s="43">
        <f t="shared" ca="1" si="10"/>
        <v>41.889213542153001</v>
      </c>
    </row>
    <row r="64" spans="2:10" x14ac:dyDescent="0.25">
      <c r="B64" s="47">
        <f t="shared" ca="1" si="2"/>
        <v>19.806724958834842</v>
      </c>
      <c r="C64" s="47">
        <f t="shared" ca="1" si="3"/>
        <v>39.832288124231383</v>
      </c>
      <c r="D64" s="42">
        <f t="shared" ca="1" si="4"/>
        <v>59.639013083066224</v>
      </c>
      <c r="E64" s="43">
        <f t="shared" ca="1" si="5"/>
        <v>-20.025563165396541</v>
      </c>
      <c r="F64" s="43">
        <f t="shared" ca="1" si="6"/>
        <v>788.9471753577144</v>
      </c>
      <c r="G64" s="43">
        <f t="shared" ca="1" si="7"/>
        <v>0.49725300482514118</v>
      </c>
      <c r="H64" s="43">
        <f t="shared" ca="1" si="8"/>
        <v>392.30635359493107</v>
      </c>
      <c r="I64" s="43">
        <f t="shared" ca="1" si="9"/>
        <v>4.4504746891578701</v>
      </c>
      <c r="J64" s="43">
        <f t="shared" ca="1" si="10"/>
        <v>39.613449917669683</v>
      </c>
    </row>
    <row r="65" spans="2:10" x14ac:dyDescent="0.25">
      <c r="B65" s="47">
        <f t="shared" ca="1" si="2"/>
        <v>19.809893060010783</v>
      </c>
      <c r="C65" s="47">
        <f t="shared" ca="1" si="3"/>
        <v>40.227850061095666</v>
      </c>
      <c r="D65" s="42">
        <f t="shared" ca="1" si="4"/>
        <v>60.037743121106445</v>
      </c>
      <c r="E65" s="43">
        <f t="shared" ca="1" si="5"/>
        <v>-20.417957001084883</v>
      </c>
      <c r="F65" s="43">
        <f t="shared" ca="1" si="6"/>
        <v>796.90940774445335</v>
      </c>
      <c r="G65" s="43">
        <f t="shared" ca="1" si="7"/>
        <v>0.49244225157259697</v>
      </c>
      <c r="H65" s="43">
        <f t="shared" ca="1" si="8"/>
        <v>392.4318630490634</v>
      </c>
      <c r="I65" s="43">
        <f t="shared" ca="1" si="9"/>
        <v>4.4508306033830118</v>
      </c>
      <c r="J65" s="43">
        <f t="shared" ca="1" si="10"/>
        <v>39.619786120021566</v>
      </c>
    </row>
    <row r="66" spans="2:10" x14ac:dyDescent="0.25">
      <c r="B66" s="47">
        <f t="shared" ca="1" si="2"/>
        <v>21.157104910825268</v>
      </c>
      <c r="C66" s="47">
        <f t="shared" ca="1" si="3"/>
        <v>40.401712639970782</v>
      </c>
      <c r="D66" s="42">
        <f t="shared" ca="1" si="4"/>
        <v>61.55881755079605</v>
      </c>
      <c r="E66" s="43">
        <f t="shared" ca="1" si="5"/>
        <v>-19.244607729145514</v>
      </c>
      <c r="F66" s="43">
        <f t="shared" ca="1" si="6"/>
        <v>854.78327290087714</v>
      </c>
      <c r="G66" s="43">
        <f t="shared" ca="1" si="7"/>
        <v>0.52366851621764732</v>
      </c>
      <c r="H66" s="43">
        <f t="shared" ca="1" si="8"/>
        <v>447.62308820766668</v>
      </c>
      <c r="I66" s="43">
        <f t="shared" ca="1" si="9"/>
        <v>4.5996853056296434</v>
      </c>
      <c r="J66" s="43">
        <f t="shared" ca="1" si="10"/>
        <v>42.314209821650536</v>
      </c>
    </row>
    <row r="67" spans="2:10" x14ac:dyDescent="0.25">
      <c r="B67" s="47">
        <f t="shared" ca="1" si="2"/>
        <v>20.197673081056546</v>
      </c>
      <c r="C67" s="47">
        <f t="shared" ca="1" si="3"/>
        <v>38.823992465301252</v>
      </c>
      <c r="D67" s="42">
        <f t="shared" ca="1" si="4"/>
        <v>59.021665546357795</v>
      </c>
      <c r="E67" s="43">
        <f t="shared" ca="1" si="5"/>
        <v>-18.626319384244706</v>
      </c>
      <c r="F67" s="43">
        <f t="shared" ca="1" si="6"/>
        <v>784.15430751555732</v>
      </c>
      <c r="G67" s="43">
        <f t="shared" ca="1" si="7"/>
        <v>0.52023688957564362</v>
      </c>
      <c r="H67" s="43">
        <f t="shared" ca="1" si="8"/>
        <v>407.94599788923625</v>
      </c>
      <c r="I67" s="43">
        <f t="shared" ca="1" si="9"/>
        <v>4.4941821370585933</v>
      </c>
      <c r="J67" s="43">
        <f t="shared" ca="1" si="10"/>
        <v>40.395346162113093</v>
      </c>
    </row>
    <row r="68" spans="2:10" x14ac:dyDescent="0.25">
      <c r="B68" s="47">
        <f t="shared" ca="1" si="2"/>
        <v>19.819497245980941</v>
      </c>
      <c r="C68" s="47">
        <f t="shared" ca="1" si="3"/>
        <v>40.508490932719333</v>
      </c>
      <c r="D68" s="42">
        <f t="shared" ca="1" si="4"/>
        <v>60.327988178700274</v>
      </c>
      <c r="E68" s="43">
        <f t="shared" ca="1" si="5"/>
        <v>-20.688993686738392</v>
      </c>
      <c r="F68" s="43">
        <f t="shared" ca="1" si="6"/>
        <v>802.85792447987478</v>
      </c>
      <c r="G68" s="43">
        <f t="shared" ca="1" si="7"/>
        <v>0.48926772608980174</v>
      </c>
      <c r="H68" s="43">
        <f t="shared" ca="1" si="8"/>
        <v>392.8124710834461</v>
      </c>
      <c r="I68" s="43">
        <f t="shared" ca="1" si="9"/>
        <v>4.451909393280701</v>
      </c>
      <c r="J68" s="43">
        <f t="shared" ca="1" si="10"/>
        <v>39.638994491961881</v>
      </c>
    </row>
    <row r="69" spans="2:10" x14ac:dyDescent="0.25">
      <c r="B69" s="47">
        <f t="shared" ca="1" si="2"/>
        <v>20.587427781679949</v>
      </c>
      <c r="C69" s="47">
        <f t="shared" ca="1" si="3"/>
        <v>38.787554953836029</v>
      </c>
      <c r="D69" s="42">
        <f t="shared" ca="1" si="4"/>
        <v>59.374982735515978</v>
      </c>
      <c r="E69" s="43">
        <f t="shared" ca="1" si="5"/>
        <v>-18.20012717215608</v>
      </c>
      <c r="F69" s="43">
        <f t="shared" ca="1" si="6"/>
        <v>798.5359864400416</v>
      </c>
      <c r="G69" s="43">
        <f t="shared" ca="1" si="7"/>
        <v>0.53077405384749277</v>
      </c>
      <c r="H69" s="43">
        <f t="shared" ca="1" si="8"/>
        <v>423.84218266588738</v>
      </c>
      <c r="I69" s="43">
        <f t="shared" ca="1" si="9"/>
        <v>4.5373370804558864</v>
      </c>
      <c r="J69" s="43">
        <f t="shared" ca="1" si="10"/>
        <v>41.174855563359898</v>
      </c>
    </row>
    <row r="70" spans="2:10" x14ac:dyDescent="0.25">
      <c r="B70" s="47">
        <f t="shared" ref="B70:B133" ca="1" si="15">_xlfn.NORM.S.INV(RAND())*$B$4+$B$3</f>
        <v>21.148577589631561</v>
      </c>
      <c r="C70" s="47">
        <f t="shared" ref="C70:C133" ca="1" si="16">_xlfn.NORM.S.INV(RAND())*$C$4+$C$3</f>
        <v>40.693646817119927</v>
      </c>
      <c r="D70" s="42">
        <f t="shared" ref="D70:D133" ca="1" si="17">C70+B70</f>
        <v>61.842224406751484</v>
      </c>
      <c r="E70" s="43">
        <f t="shared" ref="E70:E133" ca="1" si="18">B70-C70</f>
        <v>-19.545069227488366</v>
      </c>
      <c r="F70" s="43">
        <f t="shared" ref="F70:F133" ca="1" si="19">B70*C70</f>
        <v>860.6127471169242</v>
      </c>
      <c r="G70" s="43">
        <f t="shared" ref="G70:G133" ca="1" si="20">B70/C70</f>
        <v>0.51970219539857754</v>
      </c>
      <c r="H70" s="43">
        <f t="shared" ref="H70:H133" ca="1" si="21">B70^$H$4</f>
        <v>447.26233406466628</v>
      </c>
      <c r="I70" s="43">
        <f t="shared" ref="I70:I133" ca="1" si="22">B70^$I$4</f>
        <v>4.5987582660574322</v>
      </c>
      <c r="J70" s="43">
        <f t="shared" ref="J70:J133" ca="1" si="23">$J$4*B70</f>
        <v>42.297155179263122</v>
      </c>
    </row>
    <row r="71" spans="2:10" x14ac:dyDescent="0.25">
      <c r="B71" s="47">
        <f t="shared" ca="1" si="15"/>
        <v>20.750116951693759</v>
      </c>
      <c r="C71" s="47">
        <f t="shared" ca="1" si="16"/>
        <v>37.817762333007266</v>
      </c>
      <c r="D71" s="42">
        <f t="shared" ca="1" si="17"/>
        <v>58.567879284701021</v>
      </c>
      <c r="E71" s="43">
        <f t="shared" ca="1" si="18"/>
        <v>-17.067645381313508</v>
      </c>
      <c r="F71" s="43">
        <f t="shared" ca="1" si="19"/>
        <v>784.72299126125984</v>
      </c>
      <c r="G71" s="43">
        <f t="shared" ca="1" si="20"/>
        <v>0.54868706321058813</v>
      </c>
      <c r="H71" s="43">
        <f t="shared" ca="1" si="21"/>
        <v>430.56735350896867</v>
      </c>
      <c r="I71" s="43">
        <f t="shared" ca="1" si="22"/>
        <v>4.5552296266701813</v>
      </c>
      <c r="J71" s="43">
        <f t="shared" ca="1" si="23"/>
        <v>41.500233903387517</v>
      </c>
    </row>
    <row r="72" spans="2:10" x14ac:dyDescent="0.25">
      <c r="B72" s="47">
        <f t="shared" ca="1" si="15"/>
        <v>18.725419136668805</v>
      </c>
      <c r="C72" s="47">
        <f t="shared" ca="1" si="16"/>
        <v>40.895089863848227</v>
      </c>
      <c r="D72" s="42">
        <f t="shared" ca="1" si="17"/>
        <v>59.620509000517032</v>
      </c>
      <c r="E72" s="43">
        <f t="shared" ca="1" si="18"/>
        <v>-22.169670727179422</v>
      </c>
      <c r="F72" s="43">
        <f t="shared" ca="1" si="19"/>
        <v>765.77769833229411</v>
      </c>
      <c r="G72" s="43">
        <f t="shared" ca="1" si="20"/>
        <v>0.45788917933696266</v>
      </c>
      <c r="H72" s="43">
        <f t="shared" ca="1" si="21"/>
        <v>350.6413218439223</v>
      </c>
      <c r="I72" s="43">
        <f t="shared" ca="1" si="22"/>
        <v>4.3272877344439209</v>
      </c>
      <c r="J72" s="43">
        <f t="shared" ca="1" si="23"/>
        <v>37.45083827333761</v>
      </c>
    </row>
    <row r="73" spans="2:10" x14ac:dyDescent="0.25">
      <c r="B73" s="47">
        <f t="shared" ca="1" si="15"/>
        <v>20.129761710412943</v>
      </c>
      <c r="C73" s="47">
        <f t="shared" ca="1" si="16"/>
        <v>39.565473799661824</v>
      </c>
      <c r="D73" s="42">
        <f t="shared" ca="1" si="17"/>
        <v>59.695235510074767</v>
      </c>
      <c r="E73" s="43">
        <f t="shared" ca="1" si="18"/>
        <v>-19.435712089248881</v>
      </c>
      <c r="F73" s="43">
        <f t="shared" ca="1" si="19"/>
        <v>796.44355954677906</v>
      </c>
      <c r="G73" s="43">
        <f t="shared" ca="1" si="20"/>
        <v>0.50877089990983493</v>
      </c>
      <c r="H73" s="43">
        <f t="shared" ca="1" si="21"/>
        <v>405.20730651800699</v>
      </c>
      <c r="I73" s="43">
        <f t="shared" ca="1" si="22"/>
        <v>4.4866202993358977</v>
      </c>
      <c r="J73" s="43">
        <f t="shared" ca="1" si="23"/>
        <v>40.259523420825886</v>
      </c>
    </row>
    <row r="74" spans="2:10" x14ac:dyDescent="0.25">
      <c r="B74" s="47">
        <f t="shared" ca="1" si="15"/>
        <v>20.680633202501955</v>
      </c>
      <c r="C74" s="47">
        <f t="shared" ca="1" si="16"/>
        <v>38.431267724487419</v>
      </c>
      <c r="D74" s="42">
        <f t="shared" ca="1" si="17"/>
        <v>59.111900926989378</v>
      </c>
      <c r="E74" s="43">
        <f t="shared" ca="1" si="18"/>
        <v>-17.750634521985464</v>
      </c>
      <c r="F74" s="43">
        <f t="shared" ca="1" si="19"/>
        <v>794.78295131727623</v>
      </c>
      <c r="G74" s="43">
        <f t="shared" ca="1" si="20"/>
        <v>0.5381199847676319</v>
      </c>
      <c r="H74" s="43">
        <f t="shared" ca="1" si="21"/>
        <v>427.68858965642625</v>
      </c>
      <c r="I74" s="43">
        <f t="shared" ca="1" si="22"/>
        <v>4.5475964203633943</v>
      </c>
      <c r="J74" s="43">
        <f t="shared" ca="1" si="23"/>
        <v>41.36126640500391</v>
      </c>
    </row>
    <row r="75" spans="2:10" x14ac:dyDescent="0.25">
      <c r="B75" s="47">
        <f t="shared" ca="1" si="15"/>
        <v>17.306530678319902</v>
      </c>
      <c r="C75" s="47">
        <f t="shared" ca="1" si="16"/>
        <v>40.224330352831693</v>
      </c>
      <c r="D75" s="42">
        <f t="shared" ca="1" si="17"/>
        <v>57.530861031151595</v>
      </c>
      <c r="E75" s="43">
        <f t="shared" ca="1" si="18"/>
        <v>-22.917799674511791</v>
      </c>
      <c r="F75" s="43">
        <f t="shared" ca="1" si="19"/>
        <v>696.1436072661561</v>
      </c>
      <c r="G75" s="43">
        <f t="shared" ca="1" si="20"/>
        <v>0.43025031185140822</v>
      </c>
      <c r="H75" s="43">
        <f t="shared" ca="1" si="21"/>
        <v>299.51600411962795</v>
      </c>
      <c r="I75" s="43">
        <f t="shared" ca="1" si="22"/>
        <v>4.160111858871093</v>
      </c>
      <c r="J75" s="43">
        <f t="shared" ca="1" si="23"/>
        <v>34.613061356639804</v>
      </c>
    </row>
    <row r="76" spans="2:10" x14ac:dyDescent="0.25">
      <c r="B76" s="47">
        <f t="shared" ca="1" si="15"/>
        <v>20.145792711893346</v>
      </c>
      <c r="C76" s="47">
        <f t="shared" ca="1" si="16"/>
        <v>38.773195490263198</v>
      </c>
      <c r="D76" s="42">
        <f t="shared" ca="1" si="17"/>
        <v>58.918988202156541</v>
      </c>
      <c r="E76" s="43">
        <f t="shared" ca="1" si="18"/>
        <v>-18.627402778369852</v>
      </c>
      <c r="F76" s="43">
        <f t="shared" ca="1" si="19"/>
        <v>781.1167591245603</v>
      </c>
      <c r="G76" s="43">
        <f t="shared" ca="1" si="20"/>
        <v>0.51958040747382805</v>
      </c>
      <c r="H76" s="43">
        <f t="shared" ca="1" si="21"/>
        <v>405.85296399057506</v>
      </c>
      <c r="I76" s="43">
        <f t="shared" ca="1" si="22"/>
        <v>4.4884064780157047</v>
      </c>
      <c r="J76" s="43">
        <f t="shared" ca="1" si="23"/>
        <v>40.291585423786692</v>
      </c>
    </row>
    <row r="77" spans="2:10" x14ac:dyDescent="0.25">
      <c r="B77" s="47">
        <f t="shared" ca="1" si="15"/>
        <v>18.950812450440434</v>
      </c>
      <c r="C77" s="47">
        <f t="shared" ca="1" si="16"/>
        <v>40.999530317802943</v>
      </c>
      <c r="D77" s="42">
        <f t="shared" ca="1" si="17"/>
        <v>59.950342768243374</v>
      </c>
      <c r="E77" s="43">
        <f t="shared" ca="1" si="18"/>
        <v>-22.048717867362509</v>
      </c>
      <c r="F77" s="43">
        <f t="shared" ca="1" si="19"/>
        <v>776.97440960883011</v>
      </c>
      <c r="G77" s="43">
        <f t="shared" ca="1" si="20"/>
        <v>0.46222023285499819</v>
      </c>
      <c r="H77" s="43">
        <f t="shared" ca="1" si="21"/>
        <v>359.13329253176818</v>
      </c>
      <c r="I77" s="43">
        <f t="shared" ca="1" si="22"/>
        <v>4.3532530882594491</v>
      </c>
      <c r="J77" s="43">
        <f t="shared" ca="1" si="23"/>
        <v>37.901624900880869</v>
      </c>
    </row>
    <row r="78" spans="2:10" x14ac:dyDescent="0.25">
      <c r="B78" s="47">
        <f t="shared" ca="1" si="15"/>
        <v>20.11178575216702</v>
      </c>
      <c r="C78" s="47">
        <f t="shared" ca="1" si="16"/>
        <v>39.99349928837195</v>
      </c>
      <c r="D78" s="42">
        <f t="shared" ca="1" si="17"/>
        <v>60.105285040538973</v>
      </c>
      <c r="E78" s="43">
        <f t="shared" ca="1" si="18"/>
        <v>-19.881713536204931</v>
      </c>
      <c r="F78" s="43">
        <f t="shared" ca="1" si="19"/>
        <v>804.34068916718081</v>
      </c>
      <c r="G78" s="43">
        <f t="shared" ca="1" si="20"/>
        <v>0.50287637016084985</v>
      </c>
      <c r="H78" s="43">
        <f t="shared" ca="1" si="21"/>
        <v>404.48392614106831</v>
      </c>
      <c r="I78" s="43">
        <f t="shared" ca="1" si="22"/>
        <v>4.4846165669059177</v>
      </c>
      <c r="J78" s="43">
        <f t="shared" ca="1" si="23"/>
        <v>40.223571504334039</v>
      </c>
    </row>
    <row r="79" spans="2:10" x14ac:dyDescent="0.25">
      <c r="B79" s="47">
        <f t="shared" ca="1" si="15"/>
        <v>21.339090762684258</v>
      </c>
      <c r="C79" s="47">
        <f t="shared" ca="1" si="16"/>
        <v>39.499841269794693</v>
      </c>
      <c r="D79" s="42">
        <f t="shared" ca="1" si="17"/>
        <v>60.838932032478951</v>
      </c>
      <c r="E79" s="43">
        <f t="shared" ca="1" si="18"/>
        <v>-18.160750507110436</v>
      </c>
      <c r="F79" s="43">
        <f t="shared" ca="1" si="19"/>
        <v>842.89069796777039</v>
      </c>
      <c r="G79" s="43">
        <f t="shared" ca="1" si="20"/>
        <v>0.54023231680685613</v>
      </c>
      <c r="H79" s="43">
        <f t="shared" ca="1" si="21"/>
        <v>455.35679457807663</v>
      </c>
      <c r="I79" s="43">
        <f t="shared" ca="1" si="22"/>
        <v>4.6194253714812037</v>
      </c>
      <c r="J79" s="43">
        <f t="shared" ca="1" si="23"/>
        <v>42.678181525368515</v>
      </c>
    </row>
    <row r="80" spans="2:10" x14ac:dyDescent="0.25">
      <c r="B80" s="47">
        <f t="shared" ca="1" si="15"/>
        <v>19.876835992988443</v>
      </c>
      <c r="C80" s="47">
        <f t="shared" ca="1" si="16"/>
        <v>38.96135118627641</v>
      </c>
      <c r="D80" s="42">
        <f t="shared" ca="1" si="17"/>
        <v>58.83818717926485</v>
      </c>
      <c r="E80" s="43">
        <f t="shared" ca="1" si="18"/>
        <v>-19.084515193287967</v>
      </c>
      <c r="F80" s="43">
        <f t="shared" ca="1" si="19"/>
        <v>774.42838759484198</v>
      </c>
      <c r="G80" s="43">
        <f t="shared" ca="1" si="20"/>
        <v>0.51016803544507927</v>
      </c>
      <c r="H80" s="43">
        <f t="shared" ca="1" si="21"/>
        <v>395.08860909216088</v>
      </c>
      <c r="I80" s="43">
        <f t="shared" ca="1" si="22"/>
        <v>4.4583445350251303</v>
      </c>
      <c r="J80" s="43">
        <f t="shared" ca="1" si="23"/>
        <v>39.753671985976887</v>
      </c>
    </row>
    <row r="81" spans="2:10" x14ac:dyDescent="0.25">
      <c r="B81" s="47">
        <f t="shared" ca="1" si="15"/>
        <v>19.330791507339448</v>
      </c>
      <c r="C81" s="47">
        <f t="shared" ca="1" si="16"/>
        <v>39.993918333581348</v>
      </c>
      <c r="D81" s="42">
        <f t="shared" ca="1" si="17"/>
        <v>59.324709840920796</v>
      </c>
      <c r="E81" s="43">
        <f t="shared" ca="1" si="18"/>
        <v>-20.6631268262419</v>
      </c>
      <c r="F81" s="43">
        <f t="shared" ca="1" si="19"/>
        <v>773.11409686802176</v>
      </c>
      <c r="G81" s="43">
        <f t="shared" ca="1" si="20"/>
        <v>0.48334327599774413</v>
      </c>
      <c r="H81" s="43">
        <f t="shared" ca="1" si="21"/>
        <v>373.67950030022695</v>
      </c>
      <c r="I81" s="43">
        <f t="shared" ca="1" si="22"/>
        <v>4.3966796002596604</v>
      </c>
      <c r="J81" s="43">
        <f t="shared" ca="1" si="23"/>
        <v>38.661583014678897</v>
      </c>
    </row>
    <row r="82" spans="2:10" x14ac:dyDescent="0.25">
      <c r="B82" s="47">
        <f t="shared" ca="1" si="15"/>
        <v>19.953130539141583</v>
      </c>
      <c r="C82" s="47">
        <f t="shared" ca="1" si="16"/>
        <v>39.76232690428175</v>
      </c>
      <c r="D82" s="42">
        <f t="shared" ca="1" si="17"/>
        <v>59.715457443423333</v>
      </c>
      <c r="E82" s="43">
        <f t="shared" ca="1" si="18"/>
        <v>-19.809196365140167</v>
      </c>
      <c r="F82" s="43">
        <f t="shared" ca="1" si="19"/>
        <v>793.38289926115522</v>
      </c>
      <c r="G82" s="43">
        <f t="shared" ca="1" si="20"/>
        <v>0.50180993147543784</v>
      </c>
      <c r="H82" s="43">
        <f t="shared" ca="1" si="21"/>
        <v>398.12741831202447</v>
      </c>
      <c r="I82" s="43">
        <f t="shared" ca="1" si="22"/>
        <v>4.4668927163232368</v>
      </c>
      <c r="J82" s="43">
        <f t="shared" ca="1" si="23"/>
        <v>39.906261078283165</v>
      </c>
    </row>
    <row r="83" spans="2:10" x14ac:dyDescent="0.25">
      <c r="B83" s="47">
        <f t="shared" ca="1" si="15"/>
        <v>19.868773389928503</v>
      </c>
      <c r="C83" s="47">
        <f t="shared" ca="1" si="16"/>
        <v>41.998545001231484</v>
      </c>
      <c r="D83" s="42">
        <f t="shared" ca="1" si="17"/>
        <v>61.867318391159984</v>
      </c>
      <c r="E83" s="43">
        <f t="shared" ca="1" si="18"/>
        <v>-22.129771611302981</v>
      </c>
      <c r="F83" s="43">
        <f t="shared" ca="1" si="19"/>
        <v>834.45957333618287</v>
      </c>
      <c r="G83" s="43">
        <f t="shared" ca="1" si="20"/>
        <v>0.47308242200642686</v>
      </c>
      <c r="H83" s="43">
        <f t="shared" ca="1" si="21"/>
        <v>394.76815602033099</v>
      </c>
      <c r="I83" s="43">
        <f t="shared" ca="1" si="22"/>
        <v>4.4574402284190535</v>
      </c>
      <c r="J83" s="43">
        <f t="shared" ca="1" si="23"/>
        <v>39.737546779857006</v>
      </c>
    </row>
    <row r="84" spans="2:10" x14ac:dyDescent="0.25">
      <c r="B84" s="47">
        <f t="shared" ca="1" si="15"/>
        <v>20.253955514517724</v>
      </c>
      <c r="C84" s="47">
        <f t="shared" ca="1" si="16"/>
        <v>41.020218431506528</v>
      </c>
      <c r="D84" s="42">
        <f t="shared" ca="1" si="17"/>
        <v>61.274173946024248</v>
      </c>
      <c r="E84" s="43">
        <f t="shared" ca="1" si="18"/>
        <v>-20.766262916988804</v>
      </c>
      <c r="F84" s="43">
        <f t="shared" ca="1" si="19"/>
        <v>830.82167930753326</v>
      </c>
      <c r="G84" s="43">
        <f t="shared" ca="1" si="20"/>
        <v>0.49375542815152845</v>
      </c>
      <c r="H84" s="43">
        <f t="shared" ca="1" si="21"/>
        <v>410.22271398406292</v>
      </c>
      <c r="I84" s="43">
        <f t="shared" ca="1" si="22"/>
        <v>4.5004394801527692</v>
      </c>
      <c r="J84" s="43">
        <f t="shared" ca="1" si="23"/>
        <v>40.507911029035448</v>
      </c>
    </row>
    <row r="85" spans="2:10" x14ac:dyDescent="0.25">
      <c r="B85" s="47">
        <f t="shared" ca="1" si="15"/>
        <v>19.162236881621546</v>
      </c>
      <c r="C85" s="47">
        <f t="shared" ca="1" si="16"/>
        <v>38.961194588739012</v>
      </c>
      <c r="D85" s="42">
        <f t="shared" ca="1" si="17"/>
        <v>58.123431470360558</v>
      </c>
      <c r="E85" s="43">
        <f t="shared" ca="1" si="18"/>
        <v>-19.798957707117466</v>
      </c>
      <c r="F85" s="43">
        <f t="shared" ca="1" si="19"/>
        <v>746.58363990036844</v>
      </c>
      <c r="G85" s="43">
        <f t="shared" ca="1" si="20"/>
        <v>0.4918287820456107</v>
      </c>
      <c r="H85" s="43">
        <f t="shared" ca="1" si="21"/>
        <v>367.19132230737699</v>
      </c>
      <c r="I85" s="43">
        <f t="shared" ca="1" si="22"/>
        <v>4.3774692325156943</v>
      </c>
      <c r="J85" s="43">
        <f t="shared" ca="1" si="23"/>
        <v>38.324473763243091</v>
      </c>
    </row>
    <row r="86" spans="2:10" x14ac:dyDescent="0.25">
      <c r="B86" s="47">
        <f t="shared" ca="1" si="15"/>
        <v>21.072274678566696</v>
      </c>
      <c r="C86" s="47">
        <f t="shared" ca="1" si="16"/>
        <v>41.589833231829928</v>
      </c>
      <c r="D86" s="42">
        <f t="shared" ca="1" si="17"/>
        <v>62.662107910396628</v>
      </c>
      <c r="E86" s="43">
        <f t="shared" ca="1" si="18"/>
        <v>-20.517558553263232</v>
      </c>
      <c r="F86" s="43">
        <f t="shared" ca="1" si="19"/>
        <v>876.39238969690155</v>
      </c>
      <c r="G86" s="43">
        <f t="shared" ca="1" si="20"/>
        <v>0.50666889095480816</v>
      </c>
      <c r="H86" s="43">
        <f t="shared" ca="1" si="21"/>
        <v>444.04076012896314</v>
      </c>
      <c r="I86" s="43">
        <f t="shared" ca="1" si="22"/>
        <v>4.5904547354882714</v>
      </c>
      <c r="J86" s="43">
        <f t="shared" ca="1" si="23"/>
        <v>42.144549357133393</v>
      </c>
    </row>
    <row r="87" spans="2:10" x14ac:dyDescent="0.25">
      <c r="B87" s="47">
        <f t="shared" ca="1" si="15"/>
        <v>20.306593252492544</v>
      </c>
      <c r="C87" s="47">
        <f t="shared" ca="1" si="16"/>
        <v>38.876846409777073</v>
      </c>
      <c r="D87" s="42">
        <f t="shared" ca="1" si="17"/>
        <v>59.18343966226962</v>
      </c>
      <c r="E87" s="43">
        <f t="shared" ca="1" si="18"/>
        <v>-18.57025315728453</v>
      </c>
      <c r="F87" s="43">
        <f t="shared" ca="1" si="19"/>
        <v>789.45630698296804</v>
      </c>
      <c r="G87" s="43">
        <f t="shared" ca="1" si="20"/>
        <v>0.52233128784297878</v>
      </c>
      <c r="H87" s="43">
        <f t="shared" ca="1" si="21"/>
        <v>412.3577295221757</v>
      </c>
      <c r="I87" s="43">
        <f t="shared" ca="1" si="22"/>
        <v>4.506283751883867</v>
      </c>
      <c r="J87" s="43">
        <f t="shared" ca="1" si="23"/>
        <v>40.613186504985087</v>
      </c>
    </row>
    <row r="88" spans="2:10" x14ac:dyDescent="0.25">
      <c r="B88" s="47">
        <f t="shared" ca="1" si="15"/>
        <v>19.967295874840282</v>
      </c>
      <c r="C88" s="47">
        <f t="shared" ca="1" si="16"/>
        <v>41.722677005133349</v>
      </c>
      <c r="D88" s="42">
        <f t="shared" ca="1" si="17"/>
        <v>61.689972879973631</v>
      </c>
      <c r="E88" s="43">
        <f t="shared" ca="1" si="18"/>
        <v>-21.755381130293067</v>
      </c>
      <c r="F88" s="43">
        <f t="shared" ca="1" si="19"/>
        <v>833.08903645189264</v>
      </c>
      <c r="G88" s="43">
        <f t="shared" ca="1" si="20"/>
        <v>0.47857178177669679</v>
      </c>
      <c r="H88" s="43">
        <f t="shared" ca="1" si="21"/>
        <v>398.69290455341377</v>
      </c>
      <c r="I88" s="43">
        <f t="shared" ca="1" si="22"/>
        <v>4.4684780266708577</v>
      </c>
      <c r="J88" s="43">
        <f t="shared" ca="1" si="23"/>
        <v>39.934591749680564</v>
      </c>
    </row>
    <row r="89" spans="2:10" x14ac:dyDescent="0.25">
      <c r="B89" s="47">
        <f t="shared" ca="1" si="15"/>
        <v>21.529474836684059</v>
      </c>
      <c r="C89" s="47">
        <f t="shared" ca="1" si="16"/>
        <v>38.595623537438257</v>
      </c>
      <c r="D89" s="42">
        <f t="shared" ca="1" si="17"/>
        <v>60.125098374122317</v>
      </c>
      <c r="E89" s="43">
        <f t="shared" ca="1" si="18"/>
        <v>-17.066148700754198</v>
      </c>
      <c r="F89" s="43">
        <f t="shared" ca="1" si="19"/>
        <v>830.94350575540795</v>
      </c>
      <c r="G89" s="43">
        <f t="shared" ca="1" si="20"/>
        <v>0.55782166119949295</v>
      </c>
      <c r="H89" s="43">
        <f t="shared" ca="1" si="21"/>
        <v>463.51828674341209</v>
      </c>
      <c r="I89" s="43">
        <f t="shared" ca="1" si="22"/>
        <v>4.6399865125541107</v>
      </c>
      <c r="J89" s="43">
        <f t="shared" ca="1" si="23"/>
        <v>43.058949673368119</v>
      </c>
    </row>
    <row r="90" spans="2:10" x14ac:dyDescent="0.25">
      <c r="B90" s="47">
        <f t="shared" ca="1" si="15"/>
        <v>21.573957292490654</v>
      </c>
      <c r="C90" s="47">
        <f t="shared" ca="1" si="16"/>
        <v>38.542547131962984</v>
      </c>
      <c r="D90" s="42">
        <f t="shared" ca="1" si="17"/>
        <v>60.116504424453638</v>
      </c>
      <c r="E90" s="43">
        <f t="shared" ca="1" si="18"/>
        <v>-16.96858983947233</v>
      </c>
      <c r="F90" s="43">
        <f t="shared" ca="1" si="19"/>
        <v>831.51526576877757</v>
      </c>
      <c r="G90" s="43">
        <f t="shared" ca="1" si="20"/>
        <v>0.55974394267781979</v>
      </c>
      <c r="H90" s="43">
        <f t="shared" ca="1" si="21"/>
        <v>465.43563325821066</v>
      </c>
      <c r="I90" s="43">
        <f t="shared" ca="1" si="22"/>
        <v>4.6447774212001436</v>
      </c>
      <c r="J90" s="43">
        <f t="shared" ca="1" si="23"/>
        <v>43.147914584981308</v>
      </c>
    </row>
    <row r="91" spans="2:10" x14ac:dyDescent="0.25">
      <c r="B91" s="47">
        <f t="shared" ca="1" si="15"/>
        <v>21.80132463018365</v>
      </c>
      <c r="C91" s="47">
        <f t="shared" ca="1" si="16"/>
        <v>40.347825943460649</v>
      </c>
      <c r="D91" s="42">
        <f t="shared" ca="1" si="17"/>
        <v>62.149150573644299</v>
      </c>
      <c r="E91" s="43">
        <f t="shared" ca="1" si="18"/>
        <v>-18.546501313276998</v>
      </c>
      <c r="F91" s="43">
        <f t="shared" ca="1" si="19"/>
        <v>879.63605151553156</v>
      </c>
      <c r="G91" s="43">
        <f t="shared" ca="1" si="20"/>
        <v>0.54033455633356342</v>
      </c>
      <c r="H91" s="43">
        <f t="shared" ca="1" si="21"/>
        <v>475.29775563065226</v>
      </c>
      <c r="I91" s="43">
        <f t="shared" ca="1" si="22"/>
        <v>4.6691888621240896</v>
      </c>
      <c r="J91" s="43">
        <f t="shared" ca="1" si="23"/>
        <v>43.602649260367301</v>
      </c>
    </row>
    <row r="92" spans="2:10" x14ac:dyDescent="0.25">
      <c r="B92" s="47">
        <f t="shared" ca="1" si="15"/>
        <v>17.640287606154569</v>
      </c>
      <c r="C92" s="47">
        <f t="shared" ca="1" si="16"/>
        <v>38.969626309068722</v>
      </c>
      <c r="D92" s="42">
        <f t="shared" ca="1" si="17"/>
        <v>56.609913915223288</v>
      </c>
      <c r="E92" s="43">
        <f t="shared" ca="1" si="18"/>
        <v>-21.329338702914153</v>
      </c>
      <c r="F92" s="43">
        <f t="shared" ca="1" si="19"/>
        <v>687.43541599634</v>
      </c>
      <c r="G92" s="43">
        <f t="shared" ca="1" si="20"/>
        <v>0.45266761005736028</v>
      </c>
      <c r="H92" s="43">
        <f t="shared" ca="1" si="21"/>
        <v>311.17974682785052</v>
      </c>
      <c r="I92" s="43">
        <f t="shared" ca="1" si="22"/>
        <v>4.2000342386883665</v>
      </c>
      <c r="J92" s="43">
        <f t="shared" ca="1" si="23"/>
        <v>35.280575212309138</v>
      </c>
    </row>
    <row r="93" spans="2:10" x14ac:dyDescent="0.25">
      <c r="B93" s="47">
        <f t="shared" ca="1" si="15"/>
        <v>19.950585571881369</v>
      </c>
      <c r="C93" s="47">
        <f t="shared" ca="1" si="16"/>
        <v>38.807225509741954</v>
      </c>
      <c r="D93" s="42">
        <f t="shared" ca="1" si="17"/>
        <v>58.757811081623323</v>
      </c>
      <c r="E93" s="43">
        <f t="shared" ca="1" si="18"/>
        <v>-18.856639937860585</v>
      </c>
      <c r="F93" s="43">
        <f t="shared" ca="1" si="19"/>
        <v>774.22687333940439</v>
      </c>
      <c r="G93" s="43">
        <f t="shared" ca="1" si="20"/>
        <v>0.51409461278990642</v>
      </c>
      <c r="H93" s="43">
        <f t="shared" ca="1" si="21"/>
        <v>398.02586466096108</v>
      </c>
      <c r="I93" s="43">
        <f t="shared" ca="1" si="22"/>
        <v>4.4666078372609981</v>
      </c>
      <c r="J93" s="43">
        <f t="shared" ca="1" si="23"/>
        <v>39.901171143762738</v>
      </c>
    </row>
    <row r="94" spans="2:10" x14ac:dyDescent="0.25">
      <c r="B94" s="47">
        <f t="shared" ca="1" si="15"/>
        <v>20.294096204473224</v>
      </c>
      <c r="C94" s="47">
        <f t="shared" ca="1" si="16"/>
        <v>39.56710266870985</v>
      </c>
      <c r="D94" s="42">
        <f t="shared" ca="1" si="17"/>
        <v>59.861198873183071</v>
      </c>
      <c r="E94" s="43">
        <f t="shared" ca="1" si="18"/>
        <v>-19.273006464236627</v>
      </c>
      <c r="F94" s="43">
        <f t="shared" ca="1" si="19"/>
        <v>802.97858809106697</v>
      </c>
      <c r="G94" s="43">
        <f t="shared" ca="1" si="20"/>
        <v>0.51290326649370876</v>
      </c>
      <c r="H94" s="43">
        <f t="shared" ca="1" si="21"/>
        <v>411.85034075641448</v>
      </c>
      <c r="I94" s="43">
        <f t="shared" ca="1" si="22"/>
        <v>4.5048969138564336</v>
      </c>
      <c r="J94" s="43">
        <f t="shared" ca="1" si="23"/>
        <v>40.588192408946448</v>
      </c>
    </row>
    <row r="95" spans="2:10" x14ac:dyDescent="0.25">
      <c r="B95" s="47">
        <f t="shared" ca="1" si="15"/>
        <v>19.324294726173981</v>
      </c>
      <c r="C95" s="47">
        <f t="shared" ca="1" si="16"/>
        <v>39.201087533793689</v>
      </c>
      <c r="D95" s="42">
        <f t="shared" ca="1" si="17"/>
        <v>58.525382259967671</v>
      </c>
      <c r="E95" s="43">
        <f t="shared" ca="1" si="18"/>
        <v>-19.876792807619708</v>
      </c>
      <c r="F95" s="43">
        <f t="shared" ca="1" si="19"/>
        <v>757.53336908957397</v>
      </c>
      <c r="G95" s="43">
        <f t="shared" ca="1" si="20"/>
        <v>0.49295302609947439</v>
      </c>
      <c r="H95" s="43">
        <f t="shared" ca="1" si="21"/>
        <v>373.42836666403554</v>
      </c>
      <c r="I95" s="43">
        <f t="shared" ca="1" si="22"/>
        <v>4.3959407100385217</v>
      </c>
      <c r="J95" s="43">
        <f t="shared" ca="1" si="23"/>
        <v>38.648589452347963</v>
      </c>
    </row>
    <row r="96" spans="2:10" x14ac:dyDescent="0.25">
      <c r="B96" s="47">
        <f t="shared" ca="1" si="15"/>
        <v>20.12698406115603</v>
      </c>
      <c r="C96" s="47">
        <f t="shared" ca="1" si="16"/>
        <v>37.576569979608223</v>
      </c>
      <c r="D96" s="42">
        <f t="shared" ca="1" si="17"/>
        <v>57.703554040764253</v>
      </c>
      <c r="E96" s="43">
        <f t="shared" ca="1" si="18"/>
        <v>-17.449585918452193</v>
      </c>
      <c r="F96" s="43">
        <f t="shared" ca="1" si="19"/>
        <v>756.30302505248892</v>
      </c>
      <c r="G96" s="43">
        <f t="shared" ca="1" si="20"/>
        <v>0.53562589858729504</v>
      </c>
      <c r="H96" s="43">
        <f t="shared" ca="1" si="21"/>
        <v>405.09548739802887</v>
      </c>
      <c r="I96" s="43">
        <f t="shared" ca="1" si="22"/>
        <v>4.4863107405925451</v>
      </c>
      <c r="J96" s="43">
        <f t="shared" ca="1" si="23"/>
        <v>40.25396812231206</v>
      </c>
    </row>
    <row r="97" spans="2:10" x14ac:dyDescent="0.25">
      <c r="B97" s="47">
        <f t="shared" ca="1" si="15"/>
        <v>19.046720680402377</v>
      </c>
      <c r="C97" s="47">
        <f t="shared" ca="1" si="16"/>
        <v>41.129026561268155</v>
      </c>
      <c r="D97" s="42">
        <f t="shared" ca="1" si="17"/>
        <v>60.175747241670535</v>
      </c>
      <c r="E97" s="43">
        <f t="shared" ca="1" si="18"/>
        <v>-22.082305880865778</v>
      </c>
      <c r="F97" s="43">
        <f t="shared" ca="1" si="19"/>
        <v>783.37308076932482</v>
      </c>
      <c r="G97" s="43">
        <f t="shared" ca="1" si="20"/>
        <v>0.46309680225544092</v>
      </c>
      <c r="H97" s="43">
        <f t="shared" ca="1" si="21"/>
        <v>362.7775686772676</v>
      </c>
      <c r="I97" s="43">
        <f t="shared" ca="1" si="22"/>
        <v>4.3642548826119647</v>
      </c>
      <c r="J97" s="43">
        <f t="shared" ca="1" si="23"/>
        <v>38.093441360804754</v>
      </c>
    </row>
    <row r="98" spans="2:10" x14ac:dyDescent="0.25">
      <c r="B98" s="47">
        <f t="shared" ca="1" si="15"/>
        <v>19.310064214448872</v>
      </c>
      <c r="C98" s="47">
        <f t="shared" ca="1" si="16"/>
        <v>39.850245505952515</v>
      </c>
      <c r="D98" s="42">
        <f t="shared" ca="1" si="17"/>
        <v>59.160309720401386</v>
      </c>
      <c r="E98" s="43">
        <f t="shared" ca="1" si="18"/>
        <v>-20.540181291503643</v>
      </c>
      <c r="F98" s="43">
        <f t="shared" ca="1" si="19"/>
        <v>769.51079968149566</v>
      </c>
      <c r="G98" s="43">
        <f t="shared" ca="1" si="20"/>
        <v>0.48456575283995396</v>
      </c>
      <c r="H98" s="43">
        <f t="shared" ca="1" si="21"/>
        <v>372.87857996613894</v>
      </c>
      <c r="I98" s="43">
        <f t="shared" ca="1" si="22"/>
        <v>4.3943218150755499</v>
      </c>
      <c r="J98" s="43">
        <f t="shared" ca="1" si="23"/>
        <v>38.620128428897743</v>
      </c>
    </row>
    <row r="99" spans="2:10" x14ac:dyDescent="0.25">
      <c r="B99" s="47">
        <f t="shared" ca="1" si="15"/>
        <v>19.232581580465219</v>
      </c>
      <c r="C99" s="47">
        <f t="shared" ca="1" si="16"/>
        <v>38.965401962985553</v>
      </c>
      <c r="D99" s="42">
        <f t="shared" ca="1" si="17"/>
        <v>58.197983543450775</v>
      </c>
      <c r="E99" s="43">
        <f t="shared" ca="1" si="18"/>
        <v>-19.732820382520334</v>
      </c>
      <c r="F99" s="43">
        <f t="shared" ca="1" si="19"/>
        <v>749.40527206873924</v>
      </c>
      <c r="G99" s="43">
        <f t="shared" ca="1" si="20"/>
        <v>0.4935809875318326</v>
      </c>
      <c r="H99" s="43">
        <f t="shared" ca="1" si="21"/>
        <v>369.89219424925</v>
      </c>
      <c r="I99" s="43">
        <f t="shared" ca="1" si="22"/>
        <v>4.385496731325337</v>
      </c>
      <c r="J99" s="43">
        <f t="shared" ca="1" si="23"/>
        <v>38.465163160930437</v>
      </c>
    </row>
    <row r="100" spans="2:10" x14ac:dyDescent="0.25">
      <c r="B100" s="47">
        <f t="shared" ca="1" si="15"/>
        <v>20.109503661482503</v>
      </c>
      <c r="C100" s="47">
        <f t="shared" ca="1" si="16"/>
        <v>40.982631934446367</v>
      </c>
      <c r="D100" s="42">
        <f t="shared" ca="1" si="17"/>
        <v>61.092135595928866</v>
      </c>
      <c r="E100" s="43">
        <f t="shared" ca="1" si="18"/>
        <v>-20.873128272963864</v>
      </c>
      <c r="F100" s="43">
        <f t="shared" ca="1" si="19"/>
        <v>824.1403869429389</v>
      </c>
      <c r="G100" s="43">
        <f t="shared" ca="1" si="20"/>
        <v>0.49068355818749249</v>
      </c>
      <c r="H100" s="43">
        <f t="shared" ca="1" si="21"/>
        <v>404.39213751117819</v>
      </c>
      <c r="I100" s="43">
        <f t="shared" ca="1" si="22"/>
        <v>4.4843621242583103</v>
      </c>
      <c r="J100" s="43">
        <f t="shared" ca="1" si="23"/>
        <v>40.219007322965005</v>
      </c>
    </row>
    <row r="101" spans="2:10" x14ac:dyDescent="0.25">
      <c r="B101" s="47">
        <f t="shared" ca="1" si="15"/>
        <v>22.183207815935774</v>
      </c>
      <c r="C101" s="47">
        <f t="shared" ca="1" si="16"/>
        <v>38.974875344488566</v>
      </c>
      <c r="D101" s="42">
        <f t="shared" ca="1" si="17"/>
        <v>61.15808316042434</v>
      </c>
      <c r="E101" s="43">
        <f t="shared" ca="1" si="18"/>
        <v>-16.791667528552793</v>
      </c>
      <c r="F101" s="43">
        <f t="shared" ca="1" si="19"/>
        <v>864.58775936698123</v>
      </c>
      <c r="G101" s="43">
        <f t="shared" ca="1" si="20"/>
        <v>0.56916687019174006</v>
      </c>
      <c r="H101" s="43">
        <f t="shared" ca="1" si="21"/>
        <v>492.094709004994</v>
      </c>
      <c r="I101" s="43">
        <f t="shared" ca="1" si="22"/>
        <v>4.7099052873636191</v>
      </c>
      <c r="J101" s="43">
        <f t="shared" ca="1" si="23"/>
        <v>44.366415631871547</v>
      </c>
    </row>
    <row r="102" spans="2:10" x14ac:dyDescent="0.25">
      <c r="B102" s="47">
        <f t="shared" ca="1" si="15"/>
        <v>20.376670719035928</v>
      </c>
      <c r="C102" s="47">
        <f t="shared" ca="1" si="16"/>
        <v>39.76474541729737</v>
      </c>
      <c r="D102" s="42">
        <f t="shared" ca="1" si="17"/>
        <v>60.141416136333298</v>
      </c>
      <c r="E102" s="43">
        <f t="shared" ca="1" si="18"/>
        <v>-19.388074698261441</v>
      </c>
      <c r="F102" s="43">
        <f t="shared" ca="1" si="19"/>
        <v>810.27312359456141</v>
      </c>
      <c r="G102" s="43">
        <f t="shared" ca="1" si="20"/>
        <v>0.51243055890839995</v>
      </c>
      <c r="H102" s="43">
        <f t="shared" ca="1" si="21"/>
        <v>415.20870959201619</v>
      </c>
      <c r="I102" s="43">
        <f t="shared" ca="1" si="22"/>
        <v>4.5140525826618294</v>
      </c>
      <c r="J102" s="43">
        <f t="shared" ca="1" si="23"/>
        <v>40.753341438071857</v>
      </c>
    </row>
    <row r="103" spans="2:10" x14ac:dyDescent="0.25">
      <c r="B103" s="47">
        <f t="shared" ca="1" si="15"/>
        <v>17.492505719692591</v>
      </c>
      <c r="C103" s="47">
        <f t="shared" ca="1" si="16"/>
        <v>38.395197366151763</v>
      </c>
      <c r="D103" s="42">
        <f t="shared" ca="1" si="17"/>
        <v>55.88770308584435</v>
      </c>
      <c r="E103" s="43">
        <f t="shared" ca="1" si="18"/>
        <v>-20.902691646459171</v>
      </c>
      <c r="F103" s="43">
        <f t="shared" ca="1" si="19"/>
        <v>671.62820953613561</v>
      </c>
      <c r="G103" s="43">
        <f t="shared" ca="1" si="20"/>
        <v>0.45559098323879288</v>
      </c>
      <c r="H103" s="43">
        <f t="shared" ca="1" si="21"/>
        <v>305.98775635347801</v>
      </c>
      <c r="I103" s="43">
        <f t="shared" ca="1" si="22"/>
        <v>4.1824042989281409</v>
      </c>
      <c r="J103" s="43">
        <f t="shared" ca="1" si="23"/>
        <v>34.985011439385183</v>
      </c>
    </row>
    <row r="104" spans="2:10" x14ac:dyDescent="0.25">
      <c r="B104" s="47">
        <f t="shared" ca="1" si="15"/>
        <v>18.891322452733508</v>
      </c>
      <c r="C104" s="47">
        <f t="shared" ca="1" si="16"/>
        <v>40.195478374798938</v>
      </c>
      <c r="D104" s="42">
        <f t="shared" ca="1" si="17"/>
        <v>59.086800827532443</v>
      </c>
      <c r="E104" s="43">
        <f t="shared" ca="1" si="18"/>
        <v>-21.30415592206543</v>
      </c>
      <c r="F104" s="43">
        <f t="shared" ca="1" si="19"/>
        <v>759.34574312020334</v>
      </c>
      <c r="G104" s="43">
        <f t="shared" ca="1" si="20"/>
        <v>0.46998625757313195</v>
      </c>
      <c r="H104" s="43">
        <f t="shared" ca="1" si="21"/>
        <v>356.88206401315318</v>
      </c>
      <c r="I104" s="43">
        <f t="shared" ca="1" si="22"/>
        <v>4.3464148965248945</v>
      </c>
      <c r="J104" s="43">
        <f t="shared" ca="1" si="23"/>
        <v>37.782644905467016</v>
      </c>
    </row>
    <row r="105" spans="2:10" x14ac:dyDescent="0.25">
      <c r="B105" s="47">
        <f t="shared" ca="1" si="15"/>
        <v>19.317705575422252</v>
      </c>
      <c r="C105" s="47">
        <f t="shared" ca="1" si="16"/>
        <v>39.835210246046088</v>
      </c>
      <c r="D105" s="42">
        <f t="shared" ca="1" si="17"/>
        <v>59.152915821468341</v>
      </c>
      <c r="E105" s="43">
        <f t="shared" ca="1" si="18"/>
        <v>-20.517504670623836</v>
      </c>
      <c r="F105" s="43">
        <f t="shared" ca="1" si="19"/>
        <v>769.52486306816218</v>
      </c>
      <c r="G105" s="43">
        <f t="shared" ca="1" si="20"/>
        <v>0.48494046990349859</v>
      </c>
      <c r="H105" s="43">
        <f t="shared" ca="1" si="21"/>
        <v>373.17374869869997</v>
      </c>
      <c r="I105" s="43">
        <f t="shared" ca="1" si="22"/>
        <v>4.3951911875847056</v>
      </c>
      <c r="J105" s="43">
        <f t="shared" ca="1" si="23"/>
        <v>38.635411150844504</v>
      </c>
    </row>
    <row r="106" spans="2:10" x14ac:dyDescent="0.25">
      <c r="B106" s="47">
        <f t="shared" ca="1" si="15"/>
        <v>22.353239478440564</v>
      </c>
      <c r="C106" s="47">
        <f t="shared" ca="1" si="16"/>
        <v>39.49369976349935</v>
      </c>
      <c r="D106" s="42">
        <f t="shared" ca="1" si="17"/>
        <v>61.846939241939914</v>
      </c>
      <c r="E106" s="43">
        <f t="shared" ca="1" si="18"/>
        <v>-17.140460285058786</v>
      </c>
      <c r="F106" s="43">
        <f t="shared" ca="1" si="19"/>
        <v>882.81212870313243</v>
      </c>
      <c r="G106" s="43">
        <f t="shared" ca="1" si="20"/>
        <v>0.56599507294324836</v>
      </c>
      <c r="H106" s="43">
        <f t="shared" ca="1" si="21"/>
        <v>499.66731518051375</v>
      </c>
      <c r="I106" s="43">
        <f t="shared" ca="1" si="22"/>
        <v>4.7279212639848991</v>
      </c>
      <c r="J106" s="43">
        <f t="shared" ca="1" si="23"/>
        <v>44.706478956881128</v>
      </c>
    </row>
    <row r="107" spans="2:10" x14ac:dyDescent="0.25">
      <c r="B107" s="47">
        <f t="shared" ca="1" si="15"/>
        <v>19.685113179955309</v>
      </c>
      <c r="C107" s="47">
        <f t="shared" ca="1" si="16"/>
        <v>38.329007922371076</v>
      </c>
      <c r="D107" s="42">
        <f t="shared" ca="1" si="17"/>
        <v>58.014121102326385</v>
      </c>
      <c r="E107" s="43">
        <f t="shared" ca="1" si="18"/>
        <v>-18.643894742415767</v>
      </c>
      <c r="F107" s="43">
        <f t="shared" ca="1" si="19"/>
        <v>754.51085902727834</v>
      </c>
      <c r="G107" s="43">
        <f t="shared" ca="1" si="20"/>
        <v>0.51358264267690357</v>
      </c>
      <c r="H107" s="43">
        <f t="shared" ca="1" si="21"/>
        <v>387.50368090765022</v>
      </c>
      <c r="I107" s="43">
        <f t="shared" ca="1" si="22"/>
        <v>4.4367908650234247</v>
      </c>
      <c r="J107" s="43">
        <f t="shared" ca="1" si="23"/>
        <v>39.370226359910617</v>
      </c>
    </row>
    <row r="108" spans="2:10" x14ac:dyDescent="0.25">
      <c r="B108" s="47">
        <f t="shared" ca="1" si="15"/>
        <v>19.269817039737674</v>
      </c>
      <c r="C108" s="47">
        <f t="shared" ca="1" si="16"/>
        <v>38.674927019203828</v>
      </c>
      <c r="D108" s="42">
        <f t="shared" ca="1" si="17"/>
        <v>57.944744058941502</v>
      </c>
      <c r="E108" s="43">
        <f t="shared" ca="1" si="18"/>
        <v>-19.405109979466154</v>
      </c>
      <c r="F108" s="43">
        <f t="shared" ca="1" si="19"/>
        <v>745.25876768526496</v>
      </c>
      <c r="G108" s="43">
        <f t="shared" ca="1" si="20"/>
        <v>0.49825089599184891</v>
      </c>
      <c r="H108" s="43">
        <f t="shared" ca="1" si="21"/>
        <v>371.32584874496445</v>
      </c>
      <c r="I108" s="43">
        <f t="shared" ca="1" si="22"/>
        <v>4.3897399740460337</v>
      </c>
      <c r="J108" s="43">
        <f t="shared" ca="1" si="23"/>
        <v>38.539634079475348</v>
      </c>
    </row>
    <row r="109" spans="2:10" x14ac:dyDescent="0.25">
      <c r="B109" s="47">
        <f t="shared" ca="1" si="15"/>
        <v>20.248704642988923</v>
      </c>
      <c r="C109" s="47">
        <f t="shared" ca="1" si="16"/>
        <v>40.950649973371142</v>
      </c>
      <c r="D109" s="42">
        <f t="shared" ca="1" si="17"/>
        <v>61.199354616360068</v>
      </c>
      <c r="E109" s="43">
        <f t="shared" ca="1" si="18"/>
        <v>-20.70194533038222</v>
      </c>
      <c r="F109" s="43">
        <f t="shared" ca="1" si="19"/>
        <v>829.19761624921443</v>
      </c>
      <c r="G109" s="43">
        <f t="shared" ca="1" si="20"/>
        <v>0.49446601351031028</v>
      </c>
      <c r="H109" s="43">
        <f t="shared" ca="1" si="21"/>
        <v>410.01003971900116</v>
      </c>
      <c r="I109" s="43">
        <f t="shared" ca="1" si="22"/>
        <v>4.4998560691414253</v>
      </c>
      <c r="J109" s="43">
        <f t="shared" ca="1" si="23"/>
        <v>40.497409285977845</v>
      </c>
    </row>
    <row r="110" spans="2:10" x14ac:dyDescent="0.25">
      <c r="B110" s="47">
        <f t="shared" ca="1" si="15"/>
        <v>21.178281245992807</v>
      </c>
      <c r="C110" s="47">
        <f t="shared" ca="1" si="16"/>
        <v>40.097089797648351</v>
      </c>
      <c r="D110" s="42">
        <f t="shared" ca="1" si="17"/>
        <v>61.275371043641158</v>
      </c>
      <c r="E110" s="43">
        <f t="shared" ca="1" si="18"/>
        <v>-18.918808551655545</v>
      </c>
      <c r="F110" s="43">
        <f t="shared" ca="1" si="19"/>
        <v>849.18744488042557</v>
      </c>
      <c r="G110" s="43">
        <f t="shared" ca="1" si="20"/>
        <v>0.52817502100202018</v>
      </c>
      <c r="H110" s="43">
        <f t="shared" ca="1" si="21"/>
        <v>448.51959653437063</v>
      </c>
      <c r="I110" s="43">
        <f t="shared" ca="1" si="22"/>
        <v>4.6019866629525135</v>
      </c>
      <c r="J110" s="43">
        <f t="shared" ca="1" si="23"/>
        <v>42.356562491985613</v>
      </c>
    </row>
    <row r="111" spans="2:10" x14ac:dyDescent="0.25">
      <c r="B111" s="47">
        <f t="shared" ca="1" si="15"/>
        <v>19.702509247954826</v>
      </c>
      <c r="C111" s="47">
        <f t="shared" ca="1" si="16"/>
        <v>41.037868688983735</v>
      </c>
      <c r="D111" s="42">
        <f t="shared" ca="1" si="17"/>
        <v>60.740377936938557</v>
      </c>
      <c r="E111" s="43">
        <f t="shared" ca="1" si="18"/>
        <v>-21.33535944102891</v>
      </c>
      <c r="F111" s="43">
        <f t="shared" ca="1" si="19"/>
        <v>808.54898736105781</v>
      </c>
      <c r="G111" s="43">
        <f t="shared" ca="1" si="20"/>
        <v>0.48010556779338287</v>
      </c>
      <c r="H111" s="43">
        <f t="shared" ca="1" si="21"/>
        <v>388.18887066574541</v>
      </c>
      <c r="I111" s="43">
        <f t="shared" ca="1" si="22"/>
        <v>4.438750865722791</v>
      </c>
      <c r="J111" s="43">
        <f t="shared" ca="1" si="23"/>
        <v>39.405018495909651</v>
      </c>
    </row>
    <row r="112" spans="2:10" x14ac:dyDescent="0.25">
      <c r="B112" s="47">
        <f t="shared" ca="1" si="15"/>
        <v>20.99092836093687</v>
      </c>
      <c r="C112" s="47">
        <f t="shared" ca="1" si="16"/>
        <v>41.72216337778768</v>
      </c>
      <c r="D112" s="42">
        <f t="shared" ca="1" si="17"/>
        <v>62.71309173872455</v>
      </c>
      <c r="E112" s="43">
        <f t="shared" ca="1" si="18"/>
        <v>-20.73123501685081</v>
      </c>
      <c r="F112" s="43">
        <f t="shared" ca="1" si="19"/>
        <v>875.78694252644505</v>
      </c>
      <c r="G112" s="43">
        <f t="shared" ca="1" si="20"/>
        <v>0.50311217495764271</v>
      </c>
      <c r="H112" s="43">
        <f t="shared" ca="1" si="21"/>
        <v>440.61907345398384</v>
      </c>
      <c r="I112" s="43">
        <f t="shared" ca="1" si="22"/>
        <v>4.5815857910702569</v>
      </c>
      <c r="J112" s="43">
        <f t="shared" ca="1" si="23"/>
        <v>41.98185672187374</v>
      </c>
    </row>
    <row r="113" spans="2:10" x14ac:dyDescent="0.25">
      <c r="B113" s="47">
        <f t="shared" ca="1" si="15"/>
        <v>21.920420421707455</v>
      </c>
      <c r="C113" s="47">
        <f t="shared" ca="1" si="16"/>
        <v>39.12677222114251</v>
      </c>
      <c r="D113" s="42">
        <f t="shared" ca="1" si="17"/>
        <v>61.047192642849964</v>
      </c>
      <c r="E113" s="43">
        <f t="shared" ca="1" si="18"/>
        <v>-17.206351799435055</v>
      </c>
      <c r="F113" s="43">
        <f t="shared" ca="1" si="19"/>
        <v>857.67529683182818</v>
      </c>
      <c r="G113" s="43">
        <f t="shared" ca="1" si="20"/>
        <v>0.56024095976571653</v>
      </c>
      <c r="H113" s="43">
        <f t="shared" ca="1" si="21"/>
        <v>480.50483146440922</v>
      </c>
      <c r="I113" s="43">
        <f t="shared" ca="1" si="22"/>
        <v>4.6819248628857189</v>
      </c>
      <c r="J113" s="43">
        <f t="shared" ca="1" si="23"/>
        <v>43.84084084341491</v>
      </c>
    </row>
    <row r="114" spans="2:10" x14ac:dyDescent="0.25">
      <c r="B114" s="47">
        <f t="shared" ca="1" si="15"/>
        <v>20.358567767508543</v>
      </c>
      <c r="C114" s="47">
        <f t="shared" ca="1" si="16"/>
        <v>40.34882289598778</v>
      </c>
      <c r="D114" s="42">
        <f t="shared" ca="1" si="17"/>
        <v>60.707390663496327</v>
      </c>
      <c r="E114" s="43">
        <f t="shared" ca="1" si="18"/>
        <v>-19.990255128479237</v>
      </c>
      <c r="F114" s="43">
        <f t="shared" ca="1" si="19"/>
        <v>821.4442452671675</v>
      </c>
      <c r="G114" s="43">
        <f t="shared" ca="1" si="20"/>
        <v>0.50456410636784566</v>
      </c>
      <c r="H114" s="43">
        <f t="shared" ca="1" si="21"/>
        <v>414.4712815442378</v>
      </c>
      <c r="I114" s="43">
        <f t="shared" ca="1" si="22"/>
        <v>4.5120469598075488</v>
      </c>
      <c r="J114" s="43">
        <f t="shared" ca="1" si="23"/>
        <v>40.717135535017086</v>
      </c>
    </row>
    <row r="115" spans="2:10" x14ac:dyDescent="0.25">
      <c r="B115" s="47">
        <f t="shared" ca="1" si="15"/>
        <v>20.374437627950627</v>
      </c>
      <c r="C115" s="47">
        <f t="shared" ca="1" si="16"/>
        <v>39.622330428628601</v>
      </c>
      <c r="D115" s="42">
        <f t="shared" ca="1" si="17"/>
        <v>59.996768056579228</v>
      </c>
      <c r="E115" s="43">
        <f t="shared" ca="1" si="18"/>
        <v>-19.247892800677974</v>
      </c>
      <c r="F115" s="43">
        <f t="shared" ca="1" si="19"/>
        <v>807.28269999214365</v>
      </c>
      <c r="G115" s="43">
        <f t="shared" ca="1" si="20"/>
        <v>0.51421603443166841</v>
      </c>
      <c r="H115" s="43">
        <f t="shared" ca="1" si="21"/>
        <v>415.1177086552504</v>
      </c>
      <c r="I115" s="43">
        <f t="shared" ca="1" si="22"/>
        <v>4.5138052270728988</v>
      </c>
      <c r="J115" s="43">
        <f t="shared" ca="1" si="23"/>
        <v>40.748875255901254</v>
      </c>
    </row>
    <row r="116" spans="2:10" x14ac:dyDescent="0.25">
      <c r="B116" s="47">
        <f t="shared" ca="1" si="15"/>
        <v>20.32632908511059</v>
      </c>
      <c r="C116" s="47">
        <f t="shared" ca="1" si="16"/>
        <v>39.624306156575237</v>
      </c>
      <c r="D116" s="42">
        <f t="shared" ca="1" si="17"/>
        <v>59.950635241685831</v>
      </c>
      <c r="E116" s="43">
        <f t="shared" ca="1" si="18"/>
        <v>-19.297977071464647</v>
      </c>
      <c r="F116" s="43">
        <f t="shared" ca="1" si="19"/>
        <v>805.41668670772185</v>
      </c>
      <c r="G116" s="43">
        <f t="shared" ca="1" si="20"/>
        <v>0.51297627786316835</v>
      </c>
      <c r="H116" s="43">
        <f t="shared" ca="1" si="21"/>
        <v>413.15965407621269</v>
      </c>
      <c r="I116" s="43">
        <f t="shared" ca="1" si="22"/>
        <v>4.5084730325366911</v>
      </c>
      <c r="J116" s="43">
        <f t="shared" ca="1" si="23"/>
        <v>40.65265817022118</v>
      </c>
    </row>
    <row r="117" spans="2:10" x14ac:dyDescent="0.25">
      <c r="B117" s="47">
        <f t="shared" ca="1" si="15"/>
        <v>18.836325511375808</v>
      </c>
      <c r="C117" s="47">
        <f t="shared" ca="1" si="16"/>
        <v>40.581793280848572</v>
      </c>
      <c r="D117" s="42">
        <f t="shared" ca="1" si="17"/>
        <v>59.418118792224377</v>
      </c>
      <c r="E117" s="43">
        <f t="shared" ca="1" si="18"/>
        <v>-21.745467769472764</v>
      </c>
      <c r="F117" s="43">
        <f t="shared" ca="1" si="19"/>
        <v>764.41186807342729</v>
      </c>
      <c r="G117" s="43">
        <f t="shared" ca="1" si="20"/>
        <v>0.46415705143974201</v>
      </c>
      <c r="H117" s="43">
        <f t="shared" ca="1" si="21"/>
        <v>354.8071587705071</v>
      </c>
      <c r="I117" s="43">
        <f t="shared" ca="1" si="22"/>
        <v>4.3400835834550247</v>
      </c>
      <c r="J117" s="43">
        <f t="shared" ca="1" si="23"/>
        <v>37.672651022751616</v>
      </c>
    </row>
    <row r="118" spans="2:10" x14ac:dyDescent="0.25">
      <c r="B118" s="47">
        <f t="shared" ca="1" si="15"/>
        <v>20.299874767469163</v>
      </c>
      <c r="C118" s="47">
        <f t="shared" ca="1" si="16"/>
        <v>37.736544809141613</v>
      </c>
      <c r="D118" s="42">
        <f t="shared" ca="1" si="17"/>
        <v>58.036419576610776</v>
      </c>
      <c r="E118" s="43">
        <f t="shared" ca="1" si="18"/>
        <v>-17.43667004167245</v>
      </c>
      <c r="F118" s="43">
        <f t="shared" ca="1" si="19"/>
        <v>766.04713378256326</v>
      </c>
      <c r="G118" s="43">
        <f t="shared" ca="1" si="20"/>
        <v>0.53793676315992645</v>
      </c>
      <c r="H118" s="43">
        <f t="shared" ca="1" si="21"/>
        <v>412.08491557493119</v>
      </c>
      <c r="I118" s="43">
        <f t="shared" ca="1" si="22"/>
        <v>4.5055382328273677</v>
      </c>
      <c r="J118" s="43">
        <f t="shared" ca="1" si="23"/>
        <v>40.599749534938326</v>
      </c>
    </row>
    <row r="119" spans="2:10" x14ac:dyDescent="0.25">
      <c r="B119" s="47">
        <f t="shared" ca="1" si="15"/>
        <v>19.836780990098955</v>
      </c>
      <c r="C119" s="47">
        <f t="shared" ca="1" si="16"/>
        <v>40.847394361181472</v>
      </c>
      <c r="D119" s="42">
        <f t="shared" ca="1" si="17"/>
        <v>60.68417535128043</v>
      </c>
      <c r="E119" s="43">
        <f t="shared" ca="1" si="18"/>
        <v>-21.010613371082517</v>
      </c>
      <c r="F119" s="43">
        <f t="shared" ca="1" si="19"/>
        <v>810.28081595895992</v>
      </c>
      <c r="G119" s="43">
        <f t="shared" ca="1" si="20"/>
        <v>0.48563149009451761</v>
      </c>
      <c r="H119" s="43">
        <f t="shared" ca="1" si="21"/>
        <v>393.49788004915126</v>
      </c>
      <c r="I119" s="43">
        <f t="shared" ca="1" si="22"/>
        <v>4.4538501310774876</v>
      </c>
      <c r="J119" s="43">
        <f t="shared" ca="1" si="23"/>
        <v>39.67356198019791</v>
      </c>
    </row>
    <row r="120" spans="2:10" x14ac:dyDescent="0.25">
      <c r="B120" s="47">
        <f t="shared" ca="1" si="15"/>
        <v>19.68265532795774</v>
      </c>
      <c r="C120" s="47">
        <f t="shared" ca="1" si="16"/>
        <v>40.438891116423811</v>
      </c>
      <c r="D120" s="42">
        <f t="shared" ca="1" si="17"/>
        <v>60.121546444381551</v>
      </c>
      <c r="E120" s="43">
        <f t="shared" ca="1" si="18"/>
        <v>-20.756235788466071</v>
      </c>
      <c r="F120" s="43">
        <f t="shared" ca="1" si="19"/>
        <v>795.94475568938208</v>
      </c>
      <c r="G120" s="43">
        <f t="shared" ca="1" si="20"/>
        <v>0.48672589145165374</v>
      </c>
      <c r="H120" s="43">
        <f t="shared" ca="1" si="21"/>
        <v>387.40692075918321</v>
      </c>
      <c r="I120" s="43">
        <f t="shared" ca="1" si="22"/>
        <v>4.4365138710430898</v>
      </c>
      <c r="J120" s="43">
        <f t="shared" ca="1" si="23"/>
        <v>39.365310655915479</v>
      </c>
    </row>
    <row r="121" spans="2:10" x14ac:dyDescent="0.25">
      <c r="B121" s="47">
        <f t="shared" ca="1" si="15"/>
        <v>19.76336007160339</v>
      </c>
      <c r="C121" s="47">
        <f t="shared" ca="1" si="16"/>
        <v>40.11558123398946</v>
      </c>
      <c r="D121" s="42">
        <f t="shared" ca="1" si="17"/>
        <v>59.878941305592846</v>
      </c>
      <c r="E121" s="43">
        <f t="shared" ca="1" si="18"/>
        <v>-20.352221162386069</v>
      </c>
      <c r="F121" s="43">
        <f t="shared" ca="1" si="19"/>
        <v>792.81867640898952</v>
      </c>
      <c r="G121" s="43">
        <f t="shared" ca="1" si="20"/>
        <v>0.49266044423801414</v>
      </c>
      <c r="H121" s="43">
        <f t="shared" ca="1" si="21"/>
        <v>390.59040131984716</v>
      </c>
      <c r="I121" s="43">
        <f t="shared" ca="1" si="22"/>
        <v>4.4456000800345716</v>
      </c>
      <c r="J121" s="43">
        <f t="shared" ca="1" si="23"/>
        <v>39.526720143206781</v>
      </c>
    </row>
    <row r="122" spans="2:10" x14ac:dyDescent="0.25">
      <c r="B122" s="47">
        <f t="shared" ca="1" si="15"/>
        <v>20.264616339298353</v>
      </c>
      <c r="C122" s="47">
        <f t="shared" ca="1" si="16"/>
        <v>40.401597058129809</v>
      </c>
      <c r="D122" s="42">
        <f t="shared" ca="1" si="17"/>
        <v>60.666213397428166</v>
      </c>
      <c r="E122" s="43">
        <f t="shared" ca="1" si="18"/>
        <v>-20.136980718831456</v>
      </c>
      <c r="F122" s="43">
        <f t="shared" ca="1" si="19"/>
        <v>818.72286387792565</v>
      </c>
      <c r="G122" s="43">
        <f t="shared" ca="1" si="20"/>
        <v>0.50157958632530364</v>
      </c>
      <c r="H122" s="43">
        <f t="shared" ca="1" si="21"/>
        <v>410.65467537895779</v>
      </c>
      <c r="I122" s="43">
        <f t="shared" ca="1" si="22"/>
        <v>4.501623744750149</v>
      </c>
      <c r="J122" s="43">
        <f t="shared" ca="1" si="23"/>
        <v>40.529232678596706</v>
      </c>
    </row>
    <row r="123" spans="2:10" x14ac:dyDescent="0.25">
      <c r="B123" s="47">
        <f t="shared" ca="1" si="15"/>
        <v>19.350162954411157</v>
      </c>
      <c r="C123" s="47">
        <f t="shared" ca="1" si="16"/>
        <v>41.449425606815254</v>
      </c>
      <c r="D123" s="42">
        <f t="shared" ca="1" si="17"/>
        <v>60.799588561226415</v>
      </c>
      <c r="E123" s="43">
        <f t="shared" ca="1" si="18"/>
        <v>-22.099262652404096</v>
      </c>
      <c r="F123" s="43">
        <f t="shared" ca="1" si="19"/>
        <v>802.05313985861778</v>
      </c>
      <c r="G123" s="43">
        <f t="shared" ca="1" si="20"/>
        <v>0.46683790356866944</v>
      </c>
      <c r="H123" s="43">
        <f t="shared" ca="1" si="21"/>
        <v>374.4288063622659</v>
      </c>
      <c r="I123" s="43">
        <f t="shared" ca="1" si="22"/>
        <v>4.3988820118765579</v>
      </c>
      <c r="J123" s="43">
        <f t="shared" ca="1" si="23"/>
        <v>38.700325908822315</v>
      </c>
    </row>
    <row r="124" spans="2:10" x14ac:dyDescent="0.25">
      <c r="B124" s="47">
        <f t="shared" ca="1" si="15"/>
        <v>20.138181638994375</v>
      </c>
      <c r="C124" s="47">
        <f t="shared" ca="1" si="16"/>
        <v>41.994389784809243</v>
      </c>
      <c r="D124" s="42">
        <f t="shared" ca="1" si="17"/>
        <v>62.132571423803618</v>
      </c>
      <c r="E124" s="43">
        <f t="shared" ca="1" si="18"/>
        <v>-21.856208145814868</v>
      </c>
      <c r="F124" s="43">
        <f t="shared" ca="1" si="19"/>
        <v>845.69064930521847</v>
      </c>
      <c r="G124" s="43">
        <f t="shared" ca="1" si="20"/>
        <v>0.47954457112457005</v>
      </c>
      <c r="H124" s="43">
        <f t="shared" ca="1" si="21"/>
        <v>405.54635972513017</v>
      </c>
      <c r="I124" s="43">
        <f t="shared" ca="1" si="22"/>
        <v>4.4875585387819035</v>
      </c>
      <c r="J124" s="43">
        <f t="shared" ca="1" si="23"/>
        <v>40.27636327798875</v>
      </c>
    </row>
    <row r="125" spans="2:10" x14ac:dyDescent="0.25">
      <c r="B125" s="47">
        <f t="shared" ca="1" si="15"/>
        <v>20.845041487583462</v>
      </c>
      <c r="C125" s="47">
        <f t="shared" ca="1" si="16"/>
        <v>39.292335018322007</v>
      </c>
      <c r="D125" s="42">
        <f t="shared" ca="1" si="17"/>
        <v>60.137376505905465</v>
      </c>
      <c r="E125" s="43">
        <f t="shared" ca="1" si="18"/>
        <v>-18.447293530738545</v>
      </c>
      <c r="F125" s="43">
        <f t="shared" ca="1" si="19"/>
        <v>819.05035360095076</v>
      </c>
      <c r="G125" s="43">
        <f t="shared" ca="1" si="20"/>
        <v>0.53051165011861534</v>
      </c>
      <c r="H125" s="43">
        <f t="shared" ca="1" si="21"/>
        <v>434.51575461907572</v>
      </c>
      <c r="I125" s="43">
        <f t="shared" ca="1" si="22"/>
        <v>4.5656370297674194</v>
      </c>
      <c r="J125" s="43">
        <f t="shared" ca="1" si="23"/>
        <v>41.690082975166924</v>
      </c>
    </row>
    <row r="126" spans="2:10" x14ac:dyDescent="0.25">
      <c r="B126" s="47">
        <f t="shared" ca="1" si="15"/>
        <v>19.982235740432259</v>
      </c>
      <c r="C126" s="47">
        <f t="shared" ca="1" si="16"/>
        <v>42.076879025145217</v>
      </c>
      <c r="D126" s="42">
        <f t="shared" ca="1" si="17"/>
        <v>62.059114765577476</v>
      </c>
      <c r="E126" s="43">
        <f t="shared" ca="1" si="18"/>
        <v>-22.094643284712959</v>
      </c>
      <c r="F126" s="43">
        <f t="shared" ca="1" si="19"/>
        <v>840.79011590210121</v>
      </c>
      <c r="G126" s="43">
        <f t="shared" ca="1" si="20"/>
        <v>0.47489823873322068</v>
      </c>
      <c r="H126" s="43">
        <f t="shared" ca="1" si="21"/>
        <v>399.28974518620834</v>
      </c>
      <c r="I126" s="43">
        <f t="shared" ca="1" si="22"/>
        <v>4.4701494091844696</v>
      </c>
      <c r="J126" s="43">
        <f t="shared" ca="1" si="23"/>
        <v>39.964471480864518</v>
      </c>
    </row>
    <row r="127" spans="2:10" x14ac:dyDescent="0.25">
      <c r="B127" s="47">
        <f t="shared" ca="1" si="15"/>
        <v>19.561988843643555</v>
      </c>
      <c r="C127" s="47">
        <f t="shared" ca="1" si="16"/>
        <v>40.320937919614217</v>
      </c>
      <c r="D127" s="42">
        <f t="shared" ca="1" si="17"/>
        <v>59.882926763257771</v>
      </c>
      <c r="E127" s="43">
        <f t="shared" ca="1" si="18"/>
        <v>-20.758949075970662</v>
      </c>
      <c r="F127" s="43">
        <f t="shared" ca="1" si="19"/>
        <v>788.75773774873767</v>
      </c>
      <c r="G127" s="43">
        <f t="shared" ca="1" si="20"/>
        <v>0.48515708842495892</v>
      </c>
      <c r="H127" s="43">
        <f t="shared" ca="1" si="21"/>
        <v>382.67140751883488</v>
      </c>
      <c r="I127" s="43">
        <f t="shared" ca="1" si="22"/>
        <v>4.4228937183300658</v>
      </c>
      <c r="J127" s="43">
        <f t="shared" ca="1" si="23"/>
        <v>39.123977687287109</v>
      </c>
    </row>
    <row r="128" spans="2:10" x14ac:dyDescent="0.25">
      <c r="B128" s="47">
        <f t="shared" ca="1" si="15"/>
        <v>19.111031048863921</v>
      </c>
      <c r="C128" s="47">
        <f t="shared" ca="1" si="16"/>
        <v>40.294622997606858</v>
      </c>
      <c r="D128" s="42">
        <f t="shared" ca="1" si="17"/>
        <v>59.405654046470779</v>
      </c>
      <c r="E128" s="43">
        <f t="shared" ca="1" si="18"/>
        <v>-21.183591948742936</v>
      </c>
      <c r="F128" s="43">
        <f t="shared" ca="1" si="19"/>
        <v>770.07179120953083</v>
      </c>
      <c r="G128" s="43">
        <f t="shared" ca="1" si="20"/>
        <v>0.47428241356170392</v>
      </c>
      <c r="H128" s="43">
        <f t="shared" ca="1" si="21"/>
        <v>365.23150775064084</v>
      </c>
      <c r="I128" s="43">
        <f t="shared" ca="1" si="22"/>
        <v>4.3716165258247344</v>
      </c>
      <c r="J128" s="43">
        <f t="shared" ca="1" si="23"/>
        <v>38.222062097727843</v>
      </c>
    </row>
    <row r="129" spans="2:10" x14ac:dyDescent="0.25">
      <c r="B129" s="47">
        <f t="shared" ca="1" si="15"/>
        <v>19.823129482458622</v>
      </c>
      <c r="C129" s="47">
        <f t="shared" ca="1" si="16"/>
        <v>39.338771168450158</v>
      </c>
      <c r="D129" s="42">
        <f t="shared" ca="1" si="17"/>
        <v>59.161900650908777</v>
      </c>
      <c r="E129" s="43">
        <f t="shared" ca="1" si="18"/>
        <v>-19.515641685991536</v>
      </c>
      <c r="F129" s="43">
        <f t="shared" ca="1" si="19"/>
        <v>779.81755455299754</v>
      </c>
      <c r="G129" s="43">
        <f t="shared" ca="1" si="20"/>
        <v>0.50390820286620563</v>
      </c>
      <c r="H129" s="43">
        <f t="shared" ca="1" si="21"/>
        <v>392.95646247832025</v>
      </c>
      <c r="I129" s="43">
        <f t="shared" ca="1" si="22"/>
        <v>4.4523173160118112</v>
      </c>
      <c r="J129" s="43">
        <f t="shared" ca="1" si="23"/>
        <v>39.646258964917244</v>
      </c>
    </row>
    <row r="130" spans="2:10" x14ac:dyDescent="0.25">
      <c r="B130" s="47">
        <f t="shared" ca="1" si="15"/>
        <v>18.239021728741953</v>
      </c>
      <c r="C130" s="47">
        <f t="shared" ca="1" si="16"/>
        <v>39.408297396039615</v>
      </c>
      <c r="D130" s="42">
        <f t="shared" ca="1" si="17"/>
        <v>57.647319124781568</v>
      </c>
      <c r="E130" s="43">
        <f t="shared" ca="1" si="18"/>
        <v>-21.169275667297661</v>
      </c>
      <c r="F130" s="43">
        <f t="shared" ca="1" si="19"/>
        <v>718.76879249909143</v>
      </c>
      <c r="G130" s="43">
        <f t="shared" ca="1" si="20"/>
        <v>0.46282186579760498</v>
      </c>
      <c r="H130" s="43">
        <f t="shared" ca="1" si="21"/>
        <v>332.66191362152108</v>
      </c>
      <c r="I130" s="43">
        <f t="shared" ca="1" si="22"/>
        <v>4.2707167699043156</v>
      </c>
      <c r="J130" s="43">
        <f t="shared" ca="1" si="23"/>
        <v>36.478043457483906</v>
      </c>
    </row>
    <row r="131" spans="2:10" x14ac:dyDescent="0.25">
      <c r="B131" s="47">
        <f t="shared" ca="1" si="15"/>
        <v>21.101338607172597</v>
      </c>
      <c r="C131" s="47">
        <f t="shared" ca="1" si="16"/>
        <v>39.551163084427259</v>
      </c>
      <c r="D131" s="42">
        <f t="shared" ca="1" si="17"/>
        <v>60.652501691599852</v>
      </c>
      <c r="E131" s="43">
        <f t="shared" ca="1" si="18"/>
        <v>-18.449824477254662</v>
      </c>
      <c r="F131" s="43">
        <f t="shared" ca="1" si="19"/>
        <v>834.58248455200453</v>
      </c>
      <c r="G131" s="43">
        <f t="shared" ca="1" si="20"/>
        <v>0.53352005254887092</v>
      </c>
      <c r="H131" s="43">
        <f t="shared" ca="1" si="21"/>
        <v>445.26649101455274</v>
      </c>
      <c r="I131" s="43">
        <f t="shared" ca="1" si="22"/>
        <v>4.5936193363373716</v>
      </c>
      <c r="J131" s="43">
        <f t="shared" ca="1" si="23"/>
        <v>42.202677214345194</v>
      </c>
    </row>
    <row r="132" spans="2:10" x14ac:dyDescent="0.25">
      <c r="B132" s="47">
        <f t="shared" ca="1" si="15"/>
        <v>19.572882637330267</v>
      </c>
      <c r="C132" s="47">
        <f t="shared" ca="1" si="16"/>
        <v>40.233063934155545</v>
      </c>
      <c r="D132" s="42">
        <f t="shared" ca="1" si="17"/>
        <v>59.805946571485812</v>
      </c>
      <c r="E132" s="43">
        <f t="shared" ca="1" si="18"/>
        <v>-20.660181296825279</v>
      </c>
      <c r="F132" s="43">
        <f t="shared" ca="1" si="19"/>
        <v>787.47703852343159</v>
      </c>
      <c r="G132" s="43">
        <f t="shared" ca="1" si="20"/>
        <v>0.48648749867429364</v>
      </c>
      <c r="H132" s="43">
        <f t="shared" ca="1" si="21"/>
        <v>383.0977347347046</v>
      </c>
      <c r="I132" s="43">
        <f t="shared" ca="1" si="22"/>
        <v>4.4241250702630763</v>
      </c>
      <c r="J132" s="43">
        <f t="shared" ca="1" si="23"/>
        <v>39.145765274660533</v>
      </c>
    </row>
    <row r="133" spans="2:10" x14ac:dyDescent="0.25">
      <c r="B133" s="47">
        <f t="shared" ca="1" si="15"/>
        <v>20.832928961383129</v>
      </c>
      <c r="C133" s="47">
        <f t="shared" ca="1" si="16"/>
        <v>39.673955214787483</v>
      </c>
      <c r="D133" s="42">
        <f t="shared" ca="1" si="17"/>
        <v>60.506884176170615</v>
      </c>
      <c r="E133" s="43">
        <f t="shared" ca="1" si="18"/>
        <v>-18.841026253404355</v>
      </c>
      <c r="F133" s="43">
        <f t="shared" ca="1" si="19"/>
        <v>826.52469060676333</v>
      </c>
      <c r="G133" s="43">
        <f t="shared" ca="1" si="20"/>
        <v>0.52510340470461014</v>
      </c>
      <c r="H133" s="43">
        <f t="shared" ca="1" si="21"/>
        <v>434.01092911003593</v>
      </c>
      <c r="I133" s="43">
        <f t="shared" ca="1" si="22"/>
        <v>4.5643103489336845</v>
      </c>
      <c r="J133" s="43">
        <f t="shared" ca="1" si="23"/>
        <v>41.665857922766257</v>
      </c>
    </row>
    <row r="134" spans="2:10" x14ac:dyDescent="0.25">
      <c r="B134" s="47">
        <f t="shared" ref="B134:B197" ca="1" si="24">_xlfn.NORM.S.INV(RAND())*$B$4+$B$3</f>
        <v>19.671091747593472</v>
      </c>
      <c r="C134" s="47">
        <f t="shared" ref="C134:C197" ca="1" si="25">_xlfn.NORM.S.INV(RAND())*$C$4+$C$3</f>
        <v>38.975462883725662</v>
      </c>
      <c r="D134" s="42">
        <f t="shared" ref="D134:D197" ca="1" si="26">C134+B134</f>
        <v>58.646554631319134</v>
      </c>
      <c r="E134" s="43">
        <f t="shared" ref="E134:E197" ca="1" si="27">B134-C134</f>
        <v>-19.30437113613219</v>
      </c>
      <c r="F134" s="43">
        <f t="shared" ref="F134:F197" ca="1" si="28">B134*C134</f>
        <v>766.68990629069151</v>
      </c>
      <c r="G134" s="43">
        <f t="shared" ref="G134:G197" ca="1" si="29">B134/C134</f>
        <v>0.50470450617296458</v>
      </c>
      <c r="H134" s="43">
        <f t="shared" ref="H134:H197" ca="1" si="30">B134^$H$4</f>
        <v>386.95185054223998</v>
      </c>
      <c r="I134" s="43">
        <f t="shared" ref="I134:I197" ca="1" si="31">B134^$I$4</f>
        <v>4.4352104513307449</v>
      </c>
      <c r="J134" s="43">
        <f t="shared" ref="J134:J197" ca="1" si="32">$J$4*B134</f>
        <v>39.342183495186944</v>
      </c>
    </row>
    <row r="135" spans="2:10" x14ac:dyDescent="0.25">
      <c r="B135" s="47">
        <f t="shared" ca="1" si="24"/>
        <v>19.944582152054917</v>
      </c>
      <c r="C135" s="47">
        <f t="shared" ca="1" si="25"/>
        <v>40.121605091695145</v>
      </c>
      <c r="D135" s="42">
        <f t="shared" ca="1" si="26"/>
        <v>60.066187243750065</v>
      </c>
      <c r="E135" s="43">
        <f t="shared" ca="1" si="27"/>
        <v>-20.177022939640228</v>
      </c>
      <c r="F135" s="43">
        <f t="shared" ca="1" si="28"/>
        <v>800.20864882361866</v>
      </c>
      <c r="G135" s="43">
        <f t="shared" ca="1" si="29"/>
        <v>0.49710329650254415</v>
      </c>
      <c r="H135" s="43">
        <f t="shared" ca="1" si="30"/>
        <v>397.78635722006754</v>
      </c>
      <c r="I135" s="43">
        <f t="shared" ca="1" si="31"/>
        <v>4.465935753238611</v>
      </c>
      <c r="J135" s="43">
        <f t="shared" ca="1" si="32"/>
        <v>39.889164304109833</v>
      </c>
    </row>
    <row r="136" spans="2:10" x14ac:dyDescent="0.25">
      <c r="B136" s="47">
        <f t="shared" ca="1" si="24"/>
        <v>20.567257361346947</v>
      </c>
      <c r="C136" s="47">
        <f t="shared" ca="1" si="25"/>
        <v>38.304509580759905</v>
      </c>
      <c r="D136" s="42">
        <f t="shared" ca="1" si="26"/>
        <v>58.871766942106852</v>
      </c>
      <c r="E136" s="43">
        <f t="shared" ca="1" si="27"/>
        <v>-17.737252219412959</v>
      </c>
      <c r="F136" s="43">
        <f t="shared" ca="1" si="28"/>
        <v>787.81870664766882</v>
      </c>
      <c r="G136" s="43">
        <f t="shared" ca="1" si="29"/>
        <v>0.53694088728596434</v>
      </c>
      <c r="H136" s="43">
        <f t="shared" ca="1" si="30"/>
        <v>423.01207536788019</v>
      </c>
      <c r="I136" s="43">
        <f t="shared" ca="1" si="31"/>
        <v>4.5351138201093635</v>
      </c>
      <c r="J136" s="43">
        <f t="shared" ca="1" si="32"/>
        <v>41.134514722693893</v>
      </c>
    </row>
    <row r="137" spans="2:10" x14ac:dyDescent="0.25">
      <c r="B137" s="47">
        <f t="shared" ca="1" si="24"/>
        <v>21.371400430805462</v>
      </c>
      <c r="C137" s="47">
        <f t="shared" ca="1" si="25"/>
        <v>39.634614336533687</v>
      </c>
      <c r="D137" s="42">
        <f t="shared" ca="1" si="26"/>
        <v>61.006014767339153</v>
      </c>
      <c r="E137" s="43">
        <f t="shared" ca="1" si="27"/>
        <v>-18.263213905728225</v>
      </c>
      <c r="F137" s="43">
        <f t="shared" ca="1" si="28"/>
        <v>847.04721390660438</v>
      </c>
      <c r="G137" s="43">
        <f t="shared" ca="1" si="29"/>
        <v>0.53921050547743354</v>
      </c>
      <c r="H137" s="43">
        <f t="shared" ca="1" si="30"/>
        <v>456.73675637383189</v>
      </c>
      <c r="I137" s="43">
        <f t="shared" ca="1" si="31"/>
        <v>4.6229212010162426</v>
      </c>
      <c r="J137" s="43">
        <f t="shared" ca="1" si="32"/>
        <v>42.742800861610924</v>
      </c>
    </row>
    <row r="138" spans="2:10" x14ac:dyDescent="0.25">
      <c r="B138" s="47">
        <f t="shared" ca="1" si="24"/>
        <v>19.494358051634862</v>
      </c>
      <c r="C138" s="47">
        <f t="shared" ca="1" si="25"/>
        <v>39.633689025317253</v>
      </c>
      <c r="D138" s="42">
        <f t="shared" ca="1" si="26"/>
        <v>59.128047076952114</v>
      </c>
      <c r="E138" s="43">
        <f t="shared" ca="1" si="27"/>
        <v>-20.139330973682391</v>
      </c>
      <c r="F138" s="43">
        <f t="shared" ca="1" si="28"/>
        <v>772.63332476668563</v>
      </c>
      <c r="G138" s="43">
        <f t="shared" ca="1" si="29"/>
        <v>0.49186332463733651</v>
      </c>
      <c r="H138" s="43">
        <f t="shared" ca="1" si="30"/>
        <v>380.02999584534098</v>
      </c>
      <c r="I138" s="43">
        <f t="shared" ca="1" si="31"/>
        <v>4.4152415620931613</v>
      </c>
      <c r="J138" s="43">
        <f t="shared" ca="1" si="32"/>
        <v>38.988716103269724</v>
      </c>
    </row>
    <row r="139" spans="2:10" x14ac:dyDescent="0.25">
      <c r="B139" s="47">
        <f t="shared" ca="1" si="24"/>
        <v>19.846776800482704</v>
      </c>
      <c r="C139" s="47">
        <f t="shared" ca="1" si="25"/>
        <v>42.044977798625986</v>
      </c>
      <c r="D139" s="42">
        <f t="shared" ca="1" si="26"/>
        <v>61.891754599108694</v>
      </c>
      <c r="E139" s="43">
        <f t="shared" ca="1" si="27"/>
        <v>-22.198200998143282</v>
      </c>
      <c r="F139" s="43">
        <f t="shared" ca="1" si="28"/>
        <v>834.45728995058062</v>
      </c>
      <c r="G139" s="43">
        <f t="shared" ca="1" si="29"/>
        <v>0.47203680057910008</v>
      </c>
      <c r="H139" s="43">
        <f t="shared" ca="1" si="30"/>
        <v>393.8945493681785</v>
      </c>
      <c r="I139" s="43">
        <f t="shared" ca="1" si="31"/>
        <v>4.4549721436258949</v>
      </c>
      <c r="J139" s="43">
        <f t="shared" ca="1" si="32"/>
        <v>39.693553600965409</v>
      </c>
    </row>
    <row r="140" spans="2:10" x14ac:dyDescent="0.25">
      <c r="B140" s="47">
        <f t="shared" ca="1" si="24"/>
        <v>19.394177922027648</v>
      </c>
      <c r="C140" s="47">
        <f t="shared" ca="1" si="25"/>
        <v>40.463613319450204</v>
      </c>
      <c r="D140" s="42">
        <f t="shared" ca="1" si="26"/>
        <v>59.857791241477855</v>
      </c>
      <c r="E140" s="43">
        <f t="shared" ca="1" si="27"/>
        <v>-21.069435397422556</v>
      </c>
      <c r="F140" s="43">
        <f t="shared" ca="1" si="28"/>
        <v>784.75851608554501</v>
      </c>
      <c r="G140" s="43">
        <f t="shared" ca="1" si="29"/>
        <v>0.47929921059979042</v>
      </c>
      <c r="H140" s="43">
        <f t="shared" ca="1" si="30"/>
        <v>376.13413727126465</v>
      </c>
      <c r="I140" s="43">
        <f t="shared" ca="1" si="31"/>
        <v>4.4038821421590804</v>
      </c>
      <c r="J140" s="43">
        <f t="shared" ca="1" si="32"/>
        <v>38.788355844055296</v>
      </c>
    </row>
    <row r="141" spans="2:10" x14ac:dyDescent="0.25">
      <c r="B141" s="47">
        <f t="shared" ca="1" si="24"/>
        <v>19.317668498131756</v>
      </c>
      <c r="C141" s="47">
        <f t="shared" ca="1" si="25"/>
        <v>38.068018741563371</v>
      </c>
      <c r="D141" s="42">
        <f t="shared" ca="1" si="26"/>
        <v>57.38568723969513</v>
      </c>
      <c r="E141" s="43">
        <f t="shared" ca="1" si="27"/>
        <v>-18.750350243431615</v>
      </c>
      <c r="F141" s="43">
        <f t="shared" ca="1" si="28"/>
        <v>735.38536643018801</v>
      </c>
      <c r="G141" s="43">
        <f t="shared" ca="1" si="29"/>
        <v>0.5074513761610705</v>
      </c>
      <c r="H141" s="43">
        <f t="shared" ca="1" si="30"/>
        <v>373.172316203712</v>
      </c>
      <c r="I141" s="43">
        <f t="shared" ca="1" si="31"/>
        <v>4.3951869696443806</v>
      </c>
      <c r="J141" s="43">
        <f t="shared" ca="1" si="32"/>
        <v>38.635336996263511</v>
      </c>
    </row>
    <row r="142" spans="2:10" x14ac:dyDescent="0.25">
      <c r="B142" s="47">
        <f t="shared" ca="1" si="24"/>
        <v>20.09921751244368</v>
      </c>
      <c r="C142" s="47">
        <f t="shared" ca="1" si="25"/>
        <v>41.26241697267254</v>
      </c>
      <c r="D142" s="42">
        <f t="shared" ca="1" si="26"/>
        <v>61.36163448511622</v>
      </c>
      <c r="E142" s="43">
        <f t="shared" ca="1" si="27"/>
        <v>-21.16319946022886</v>
      </c>
      <c r="F142" s="43">
        <f t="shared" ca="1" si="28"/>
        <v>829.34229382289323</v>
      </c>
      <c r="G142" s="43">
        <f t="shared" ca="1" si="29"/>
        <v>0.48710713009747053</v>
      </c>
      <c r="H142" s="43">
        <f t="shared" ca="1" si="30"/>
        <v>403.97854461252268</v>
      </c>
      <c r="I142" s="43">
        <f t="shared" ca="1" si="31"/>
        <v>4.4832150865694231</v>
      </c>
      <c r="J142" s="43">
        <f t="shared" ca="1" si="32"/>
        <v>40.19843502488736</v>
      </c>
    </row>
    <row r="143" spans="2:10" x14ac:dyDescent="0.25">
      <c r="B143" s="47">
        <f t="shared" ca="1" si="24"/>
        <v>20.02791125553836</v>
      </c>
      <c r="C143" s="47">
        <f t="shared" ca="1" si="25"/>
        <v>39.711602837174908</v>
      </c>
      <c r="D143" s="42">
        <f t="shared" ca="1" si="26"/>
        <v>59.739514092713264</v>
      </c>
      <c r="E143" s="43">
        <f t="shared" ca="1" si="27"/>
        <v>-19.683691581636548</v>
      </c>
      <c r="F143" s="43">
        <f t="shared" ca="1" si="28"/>
        <v>795.34045743812442</v>
      </c>
      <c r="G143" s="43">
        <f t="shared" ca="1" si="29"/>
        <v>0.50433399371102161</v>
      </c>
      <c r="H143" s="43">
        <f t="shared" ca="1" si="30"/>
        <v>401.11722925972015</v>
      </c>
      <c r="I143" s="43">
        <f t="shared" ca="1" si="31"/>
        <v>4.4752554402557134</v>
      </c>
      <c r="J143" s="43">
        <f t="shared" ca="1" si="32"/>
        <v>40.05582251107672</v>
      </c>
    </row>
    <row r="144" spans="2:10" x14ac:dyDescent="0.25">
      <c r="B144" s="47">
        <f t="shared" ca="1" si="24"/>
        <v>20.296954702620283</v>
      </c>
      <c r="C144" s="47">
        <f t="shared" ca="1" si="25"/>
        <v>41.964185102705734</v>
      </c>
      <c r="D144" s="42">
        <f t="shared" ca="1" si="26"/>
        <v>62.261139805326017</v>
      </c>
      <c r="E144" s="43">
        <f t="shared" ca="1" si="27"/>
        <v>-21.667230400085451</v>
      </c>
      <c r="F144" s="43">
        <f t="shared" ca="1" si="28"/>
        <v>851.74516416199117</v>
      </c>
      <c r="G144" s="43">
        <f t="shared" ca="1" si="29"/>
        <v>0.4836732716945239</v>
      </c>
      <c r="H144" s="43">
        <f t="shared" ca="1" si="30"/>
        <v>411.96637020021961</v>
      </c>
      <c r="I144" s="43">
        <f t="shared" ca="1" si="31"/>
        <v>4.5052141683409772</v>
      </c>
      <c r="J144" s="43">
        <f t="shared" ca="1" si="32"/>
        <v>40.593909405240566</v>
      </c>
    </row>
    <row r="145" spans="2:10" x14ac:dyDescent="0.25">
      <c r="B145" s="47">
        <f t="shared" ca="1" si="24"/>
        <v>19.883859148957786</v>
      </c>
      <c r="C145" s="47">
        <f t="shared" ca="1" si="25"/>
        <v>38.511468659443857</v>
      </c>
      <c r="D145" s="42">
        <f t="shared" ca="1" si="26"/>
        <v>58.395327808401646</v>
      </c>
      <c r="E145" s="43">
        <f t="shared" ca="1" si="27"/>
        <v>-18.627609510486071</v>
      </c>
      <c r="F145" s="43">
        <f t="shared" ca="1" si="28"/>
        <v>765.75661844388378</v>
      </c>
      <c r="G145" s="43">
        <f t="shared" ca="1" si="29"/>
        <v>0.51631007180718946</v>
      </c>
      <c r="H145" s="43">
        <f t="shared" ca="1" si="30"/>
        <v>395.36785465559223</v>
      </c>
      <c r="I145" s="43">
        <f t="shared" ca="1" si="31"/>
        <v>4.4591321071434722</v>
      </c>
      <c r="J145" s="43">
        <f t="shared" ca="1" si="32"/>
        <v>39.767718297915572</v>
      </c>
    </row>
    <row r="146" spans="2:10" x14ac:dyDescent="0.25">
      <c r="B146" s="47">
        <f t="shared" ca="1" si="24"/>
        <v>19.635034111431299</v>
      </c>
      <c r="C146" s="47">
        <f t="shared" ca="1" si="25"/>
        <v>38.881075868418172</v>
      </c>
      <c r="D146" s="42">
        <f t="shared" ca="1" si="26"/>
        <v>58.516109979849475</v>
      </c>
      <c r="E146" s="43">
        <f t="shared" ca="1" si="27"/>
        <v>-19.246041756986873</v>
      </c>
      <c r="F146" s="43">
        <f t="shared" ca="1" si="28"/>
        <v>763.43125096553911</v>
      </c>
      <c r="G146" s="43">
        <f t="shared" ca="1" si="29"/>
        <v>0.50500233527180238</v>
      </c>
      <c r="H146" s="43">
        <f t="shared" ca="1" si="30"/>
        <v>385.53456455707072</v>
      </c>
      <c r="I146" s="43">
        <f t="shared" ca="1" si="31"/>
        <v>4.4311436572775769</v>
      </c>
      <c r="J146" s="43">
        <f t="shared" ca="1" si="32"/>
        <v>39.270068222862598</v>
      </c>
    </row>
    <row r="147" spans="2:10" x14ac:dyDescent="0.25">
      <c r="B147" s="47">
        <f t="shared" ca="1" si="24"/>
        <v>20.239027175299185</v>
      </c>
      <c r="C147" s="47">
        <f t="shared" ca="1" si="25"/>
        <v>38.187878695522869</v>
      </c>
      <c r="D147" s="42">
        <f t="shared" ca="1" si="26"/>
        <v>58.426905870822054</v>
      </c>
      <c r="E147" s="43">
        <f t="shared" ca="1" si="27"/>
        <v>-17.948851520223684</v>
      </c>
      <c r="F147" s="43">
        <f t="shared" ca="1" si="28"/>
        <v>772.88551468571609</v>
      </c>
      <c r="G147" s="43">
        <f t="shared" ca="1" si="29"/>
        <v>0.52998563593091119</v>
      </c>
      <c r="H147" s="43">
        <f t="shared" ca="1" si="30"/>
        <v>409.6182210024989</v>
      </c>
      <c r="I147" s="43">
        <f t="shared" ca="1" si="31"/>
        <v>4.498780632048998</v>
      </c>
      <c r="J147" s="43">
        <f t="shared" ca="1" si="32"/>
        <v>40.47805435059837</v>
      </c>
    </row>
    <row r="148" spans="2:10" x14ac:dyDescent="0.25">
      <c r="B148" s="47">
        <f t="shared" ca="1" si="24"/>
        <v>19.530186855180652</v>
      </c>
      <c r="C148" s="47">
        <f t="shared" ca="1" si="25"/>
        <v>40.813770043428157</v>
      </c>
      <c r="D148" s="42">
        <f t="shared" ca="1" si="26"/>
        <v>60.343956898608809</v>
      </c>
      <c r="E148" s="43">
        <f t="shared" ca="1" si="27"/>
        <v>-21.283583188247505</v>
      </c>
      <c r="F148" s="43">
        <f t="shared" ca="1" si="28"/>
        <v>797.1005552125265</v>
      </c>
      <c r="G148" s="43">
        <f t="shared" ca="1" si="29"/>
        <v>0.47851954951476988</v>
      </c>
      <c r="H148" s="43">
        <f t="shared" ca="1" si="30"/>
        <v>381.42819859827114</v>
      </c>
      <c r="I148" s="43">
        <f t="shared" ca="1" si="31"/>
        <v>4.4192970996732788</v>
      </c>
      <c r="J148" s="43">
        <f t="shared" ca="1" si="32"/>
        <v>39.060373710361304</v>
      </c>
    </row>
    <row r="149" spans="2:10" x14ac:dyDescent="0.25">
      <c r="B149" s="47">
        <f t="shared" ca="1" si="24"/>
        <v>19.7766688371131</v>
      </c>
      <c r="C149" s="47">
        <f t="shared" ca="1" si="25"/>
        <v>40.592400931672756</v>
      </c>
      <c r="D149" s="42">
        <f t="shared" ca="1" si="26"/>
        <v>60.369069768785856</v>
      </c>
      <c r="E149" s="43">
        <f t="shared" ca="1" si="27"/>
        <v>-20.815732094559657</v>
      </c>
      <c r="F149" s="43">
        <f t="shared" ca="1" si="28"/>
        <v>802.78247052901338</v>
      </c>
      <c r="G149" s="43">
        <f t="shared" ca="1" si="29"/>
        <v>0.48720125893519378</v>
      </c>
      <c r="H149" s="43">
        <f t="shared" ca="1" si="30"/>
        <v>391.1166302928404</v>
      </c>
      <c r="I149" s="43">
        <f t="shared" ca="1" si="31"/>
        <v>4.4470966750356462</v>
      </c>
      <c r="J149" s="43">
        <f t="shared" ca="1" si="32"/>
        <v>39.553337674226199</v>
      </c>
    </row>
    <row r="150" spans="2:10" x14ac:dyDescent="0.25">
      <c r="B150" s="47">
        <f t="shared" ca="1" si="24"/>
        <v>19.281233989288143</v>
      </c>
      <c r="C150" s="47">
        <f t="shared" ca="1" si="25"/>
        <v>40.153982931982405</v>
      </c>
      <c r="D150" s="42">
        <f t="shared" ca="1" si="26"/>
        <v>59.435216921270552</v>
      </c>
      <c r="E150" s="43">
        <f t="shared" ca="1" si="27"/>
        <v>-20.872748942694262</v>
      </c>
      <c r="F150" s="43">
        <f t="shared" ca="1" si="28"/>
        <v>774.21834051343512</v>
      </c>
      <c r="G150" s="43">
        <f t="shared" ca="1" si="29"/>
        <v>0.48018235256883463</v>
      </c>
      <c r="H150" s="43">
        <f t="shared" ca="1" si="30"/>
        <v>371.76598414968038</v>
      </c>
      <c r="I150" s="43">
        <f t="shared" ca="1" si="31"/>
        <v>4.3910401944514401</v>
      </c>
      <c r="J150" s="43">
        <f t="shared" ca="1" si="32"/>
        <v>38.562467978576286</v>
      </c>
    </row>
    <row r="151" spans="2:10" x14ac:dyDescent="0.25">
      <c r="B151" s="47">
        <f t="shared" ca="1" si="24"/>
        <v>18.298609160860131</v>
      </c>
      <c r="C151" s="47">
        <f t="shared" ca="1" si="25"/>
        <v>39.081818851091967</v>
      </c>
      <c r="D151" s="42">
        <f t="shared" ca="1" si="26"/>
        <v>57.380428011952098</v>
      </c>
      <c r="E151" s="43">
        <f t="shared" ca="1" si="27"/>
        <v>-20.783209690231836</v>
      </c>
      <c r="F151" s="43">
        <f t="shared" ca="1" si="28"/>
        <v>715.14292845166767</v>
      </c>
      <c r="G151" s="43">
        <f t="shared" ca="1" si="29"/>
        <v>0.46821283396713914</v>
      </c>
      <c r="H151" s="43">
        <f t="shared" ca="1" si="30"/>
        <v>334.8390972219143</v>
      </c>
      <c r="I151" s="43">
        <f t="shared" ca="1" si="31"/>
        <v>4.2776873612806412</v>
      </c>
      <c r="J151" s="43">
        <f t="shared" ca="1" si="32"/>
        <v>36.597218321720263</v>
      </c>
    </row>
    <row r="152" spans="2:10" x14ac:dyDescent="0.25">
      <c r="B152" s="47">
        <f t="shared" ca="1" si="24"/>
        <v>20.682648986443802</v>
      </c>
      <c r="C152" s="47">
        <f t="shared" ca="1" si="25"/>
        <v>38.507796985881249</v>
      </c>
      <c r="D152" s="42">
        <f t="shared" ca="1" si="26"/>
        <v>59.190445972325051</v>
      </c>
      <c r="E152" s="43">
        <f t="shared" ca="1" si="27"/>
        <v>-17.825147999437448</v>
      </c>
      <c r="F152" s="43">
        <f t="shared" ca="1" si="28"/>
        <v>796.44324830022049</v>
      </c>
      <c r="G152" s="43">
        <f t="shared" ca="1" si="29"/>
        <v>0.53710288838457898</v>
      </c>
      <c r="H152" s="43">
        <f t="shared" ca="1" si="30"/>
        <v>427.77196909644482</v>
      </c>
      <c r="I152" s="43">
        <f t="shared" ca="1" si="31"/>
        <v>4.547818046760864</v>
      </c>
      <c r="J152" s="43">
        <f t="shared" ca="1" si="32"/>
        <v>41.365297972887603</v>
      </c>
    </row>
    <row r="153" spans="2:10" x14ac:dyDescent="0.25">
      <c r="B153" s="47">
        <f t="shared" ca="1" si="24"/>
        <v>19.176381838464401</v>
      </c>
      <c r="C153" s="47">
        <f t="shared" ca="1" si="25"/>
        <v>40.932578692124643</v>
      </c>
      <c r="D153" s="42">
        <f t="shared" ca="1" si="26"/>
        <v>60.108960530589044</v>
      </c>
      <c r="E153" s="43">
        <f t="shared" ca="1" si="27"/>
        <v>-21.756196853660242</v>
      </c>
      <c r="F153" s="43">
        <f t="shared" ca="1" si="28"/>
        <v>784.93875863317396</v>
      </c>
      <c r="G153" s="43">
        <f t="shared" ca="1" si="29"/>
        <v>0.46848702063703362</v>
      </c>
      <c r="H153" s="43">
        <f t="shared" ca="1" si="30"/>
        <v>367.73362041458734</v>
      </c>
      <c r="I153" s="43">
        <f t="shared" ca="1" si="31"/>
        <v>4.3790845890967214</v>
      </c>
      <c r="J153" s="43">
        <f t="shared" ca="1" si="32"/>
        <v>38.352763676928802</v>
      </c>
    </row>
    <row r="154" spans="2:10" x14ac:dyDescent="0.25">
      <c r="B154" s="47">
        <f t="shared" ca="1" si="24"/>
        <v>20.392520887885595</v>
      </c>
      <c r="C154" s="47">
        <f t="shared" ca="1" si="25"/>
        <v>40.150246120183226</v>
      </c>
      <c r="D154" s="42">
        <f t="shared" ca="1" si="26"/>
        <v>60.542767008068822</v>
      </c>
      <c r="E154" s="43">
        <f t="shared" ca="1" si="27"/>
        <v>-19.757725232297631</v>
      </c>
      <c r="F154" s="43">
        <f t="shared" ca="1" si="28"/>
        <v>818.76473265958407</v>
      </c>
      <c r="G154" s="43">
        <f t="shared" ca="1" si="29"/>
        <v>0.50790525235745509</v>
      </c>
      <c r="H154" s="43">
        <f t="shared" ca="1" si="30"/>
        <v>415.85490816285034</v>
      </c>
      <c r="I154" s="43">
        <f t="shared" ca="1" si="31"/>
        <v>4.5158078887266226</v>
      </c>
      <c r="J154" s="43">
        <f t="shared" ca="1" si="32"/>
        <v>40.785041775771191</v>
      </c>
    </row>
    <row r="155" spans="2:10" x14ac:dyDescent="0.25">
      <c r="B155" s="47">
        <f t="shared" ca="1" si="24"/>
        <v>20.482119936191271</v>
      </c>
      <c r="C155" s="47">
        <f t="shared" ca="1" si="25"/>
        <v>40.210925125319307</v>
      </c>
      <c r="D155" s="42">
        <f t="shared" ca="1" si="26"/>
        <v>60.693045061510574</v>
      </c>
      <c r="E155" s="43">
        <f t="shared" ca="1" si="27"/>
        <v>-19.728805189128035</v>
      </c>
      <c r="F155" s="43">
        <f t="shared" ca="1" si="28"/>
        <v>823.60499116199708</v>
      </c>
      <c r="G155" s="43">
        <f t="shared" ca="1" si="29"/>
        <v>0.50936704073228223</v>
      </c>
      <c r="H155" s="43">
        <f t="shared" ca="1" si="30"/>
        <v>419.5172370805239</v>
      </c>
      <c r="I155" s="43">
        <f t="shared" ca="1" si="31"/>
        <v>4.5257176156043224</v>
      </c>
      <c r="J155" s="43">
        <f t="shared" ca="1" si="32"/>
        <v>40.964239872382542</v>
      </c>
    </row>
    <row r="156" spans="2:10" x14ac:dyDescent="0.25">
      <c r="B156" s="47">
        <f t="shared" ca="1" si="24"/>
        <v>19.339359874432745</v>
      </c>
      <c r="C156" s="47">
        <f t="shared" ca="1" si="25"/>
        <v>38.51871742213315</v>
      </c>
      <c r="D156" s="42">
        <f t="shared" ca="1" si="26"/>
        <v>57.858077296565895</v>
      </c>
      <c r="E156" s="43">
        <f t="shared" ca="1" si="27"/>
        <v>-19.179357547700405</v>
      </c>
      <c r="F156" s="43">
        <f t="shared" ca="1" si="28"/>
        <v>744.9273381282153</v>
      </c>
      <c r="G156" s="43">
        <f t="shared" ca="1" si="29"/>
        <v>0.5020769425546916</v>
      </c>
      <c r="H156" s="43">
        <f t="shared" ca="1" si="30"/>
        <v>374.01084035281929</v>
      </c>
      <c r="I156" s="43">
        <f t="shared" ca="1" si="31"/>
        <v>4.3976539057129935</v>
      </c>
      <c r="J156" s="43">
        <f t="shared" ca="1" si="32"/>
        <v>38.67871974886549</v>
      </c>
    </row>
    <row r="157" spans="2:10" x14ac:dyDescent="0.25">
      <c r="B157" s="47">
        <f t="shared" ca="1" si="24"/>
        <v>19.588552739937537</v>
      </c>
      <c r="C157" s="47">
        <f t="shared" ca="1" si="25"/>
        <v>39.910592178437994</v>
      </c>
      <c r="D157" s="42">
        <f t="shared" ca="1" si="26"/>
        <v>59.499144918375535</v>
      </c>
      <c r="E157" s="43">
        <f t="shared" ca="1" si="27"/>
        <v>-20.322039438500457</v>
      </c>
      <c r="F157" s="43">
        <f t="shared" ca="1" si="28"/>
        <v>781.7907397694712</v>
      </c>
      <c r="G157" s="43">
        <f t="shared" ca="1" si="29"/>
        <v>0.49081087678073604</v>
      </c>
      <c r="H157" s="43">
        <f t="shared" ca="1" si="30"/>
        <v>383.71139844531439</v>
      </c>
      <c r="I157" s="43">
        <f t="shared" ca="1" si="31"/>
        <v>4.4258956991706819</v>
      </c>
      <c r="J157" s="43">
        <f t="shared" ca="1" si="32"/>
        <v>39.177105479875074</v>
      </c>
    </row>
    <row r="158" spans="2:10" x14ac:dyDescent="0.25">
      <c r="B158" s="47">
        <f t="shared" ca="1" si="24"/>
        <v>19.968261220512257</v>
      </c>
      <c r="C158" s="47">
        <f t="shared" ca="1" si="25"/>
        <v>41.859202419559104</v>
      </c>
      <c r="D158" s="42">
        <f t="shared" ca="1" si="26"/>
        <v>61.827463640071358</v>
      </c>
      <c r="E158" s="43">
        <f t="shared" ca="1" si="27"/>
        <v>-21.890941199046846</v>
      </c>
      <c r="F158" s="43">
        <f t="shared" ca="1" si="28"/>
        <v>835.85548839605485</v>
      </c>
      <c r="G158" s="43">
        <f t="shared" ca="1" si="29"/>
        <v>0.47703396305472606</v>
      </c>
      <c r="H158" s="43">
        <f t="shared" ca="1" si="30"/>
        <v>398.73145617061368</v>
      </c>
      <c r="I158" s="43">
        <f t="shared" ca="1" si="31"/>
        <v>4.4685860426439437</v>
      </c>
      <c r="J158" s="43">
        <f t="shared" ca="1" si="32"/>
        <v>39.936522441024515</v>
      </c>
    </row>
    <row r="159" spans="2:10" x14ac:dyDescent="0.25">
      <c r="B159" s="47">
        <f t="shared" ca="1" si="24"/>
        <v>18.6866199450766</v>
      </c>
      <c r="C159" s="47">
        <f t="shared" ca="1" si="25"/>
        <v>40.732629261723538</v>
      </c>
      <c r="D159" s="42">
        <f t="shared" ca="1" si="26"/>
        <v>59.419249206800139</v>
      </c>
      <c r="E159" s="43">
        <f t="shared" ca="1" si="27"/>
        <v>-22.046009316646938</v>
      </c>
      <c r="F159" s="43">
        <f t="shared" ca="1" si="28"/>
        <v>761.15516237753388</v>
      </c>
      <c r="G159" s="43">
        <f t="shared" ca="1" si="29"/>
        <v>0.4587629201397127</v>
      </c>
      <c r="H159" s="43">
        <f t="shared" ca="1" si="30"/>
        <v>349.18976497173463</v>
      </c>
      <c r="I159" s="43">
        <f t="shared" ca="1" si="31"/>
        <v>4.3228023254685839</v>
      </c>
      <c r="J159" s="43">
        <f t="shared" ca="1" si="32"/>
        <v>37.373239890153201</v>
      </c>
    </row>
    <row r="160" spans="2:10" x14ac:dyDescent="0.25">
      <c r="B160" s="47">
        <f t="shared" ca="1" si="24"/>
        <v>20.059286589452039</v>
      </c>
      <c r="C160" s="47">
        <f t="shared" ca="1" si="25"/>
        <v>39.037207039455062</v>
      </c>
      <c r="D160" s="42">
        <f t="shared" ca="1" si="26"/>
        <v>59.096493628907098</v>
      </c>
      <c r="E160" s="43">
        <f t="shared" ca="1" si="27"/>
        <v>-18.977920450003023</v>
      </c>
      <c r="F160" s="43">
        <f t="shared" ca="1" si="28"/>
        <v>783.05852365620365</v>
      </c>
      <c r="G160" s="43">
        <f t="shared" ca="1" si="29"/>
        <v>0.51385045475148972</v>
      </c>
      <c r="H160" s="43">
        <f t="shared" ca="1" si="30"/>
        <v>402.37497847777041</v>
      </c>
      <c r="I160" s="43">
        <f t="shared" ca="1" si="31"/>
        <v>4.4787594922536353</v>
      </c>
      <c r="J160" s="43">
        <f t="shared" ca="1" si="32"/>
        <v>40.118573178904079</v>
      </c>
    </row>
    <row r="161" spans="2:10" x14ac:dyDescent="0.25">
      <c r="B161" s="47">
        <f t="shared" ca="1" si="24"/>
        <v>19.993498315090847</v>
      </c>
      <c r="C161" s="47">
        <f t="shared" ca="1" si="25"/>
        <v>41.34055464044507</v>
      </c>
      <c r="D161" s="42">
        <f t="shared" ca="1" si="26"/>
        <v>61.334052955535917</v>
      </c>
      <c r="E161" s="43">
        <f t="shared" ca="1" si="27"/>
        <v>-21.347056325354224</v>
      </c>
      <c r="F161" s="43">
        <f t="shared" ca="1" si="28"/>
        <v>826.54230954865955</v>
      </c>
      <c r="G161" s="43">
        <f t="shared" ca="1" si="29"/>
        <v>0.48362917452322784</v>
      </c>
      <c r="H161" s="43">
        <f t="shared" ca="1" si="30"/>
        <v>399.7399748755405</v>
      </c>
      <c r="I161" s="43">
        <f t="shared" ca="1" si="31"/>
        <v>4.4714089854419319</v>
      </c>
      <c r="J161" s="43">
        <f t="shared" ca="1" si="32"/>
        <v>39.986996630181693</v>
      </c>
    </row>
    <row r="162" spans="2:10" x14ac:dyDescent="0.25">
      <c r="B162" s="47">
        <f t="shared" ca="1" si="24"/>
        <v>19.130767746428393</v>
      </c>
      <c r="C162" s="47">
        <f t="shared" ca="1" si="25"/>
        <v>39.957147189431439</v>
      </c>
      <c r="D162" s="42">
        <f t="shared" ca="1" si="26"/>
        <v>59.087914935859828</v>
      </c>
      <c r="E162" s="43">
        <f t="shared" ca="1" si="27"/>
        <v>-20.826379443003045</v>
      </c>
      <c r="F162" s="43">
        <f t="shared" ca="1" si="28"/>
        <v>764.41090269086692</v>
      </c>
      <c r="G162" s="43">
        <f t="shared" ca="1" si="29"/>
        <v>0.47878212265084907</v>
      </c>
      <c r="H162" s="43">
        <f t="shared" ca="1" si="30"/>
        <v>365.9862745677849</v>
      </c>
      <c r="I162" s="43">
        <f t="shared" ca="1" si="31"/>
        <v>4.3738733116573449</v>
      </c>
      <c r="J162" s="43">
        <f t="shared" ca="1" si="32"/>
        <v>38.261535492856787</v>
      </c>
    </row>
    <row r="163" spans="2:10" x14ac:dyDescent="0.25">
      <c r="B163" s="47">
        <f t="shared" ca="1" si="24"/>
        <v>19.199116206470233</v>
      </c>
      <c r="C163" s="47">
        <f t="shared" ca="1" si="25"/>
        <v>39.481349340112061</v>
      </c>
      <c r="D163" s="42">
        <f t="shared" ca="1" si="26"/>
        <v>58.680465546582298</v>
      </c>
      <c r="E163" s="43">
        <f t="shared" ca="1" si="27"/>
        <v>-20.282233133641828</v>
      </c>
      <c r="F163" s="43">
        <f t="shared" ca="1" si="28"/>
        <v>758.00701396905833</v>
      </c>
      <c r="G163" s="43">
        <f t="shared" ca="1" si="29"/>
        <v>0.48628318249914554</v>
      </c>
      <c r="H163" s="43">
        <f t="shared" ca="1" si="30"/>
        <v>368.60606310954796</v>
      </c>
      <c r="I163" s="43">
        <f t="shared" ca="1" si="31"/>
        <v>4.3816796102031734</v>
      </c>
      <c r="J163" s="43">
        <f t="shared" ca="1" si="32"/>
        <v>38.398232412940466</v>
      </c>
    </row>
    <row r="164" spans="2:10" x14ac:dyDescent="0.25">
      <c r="B164" s="47">
        <f t="shared" ca="1" si="24"/>
        <v>19.909865622276055</v>
      </c>
      <c r="C164" s="47">
        <f t="shared" ca="1" si="25"/>
        <v>39.319648152724376</v>
      </c>
      <c r="D164" s="42">
        <f t="shared" ca="1" si="26"/>
        <v>59.229513775000427</v>
      </c>
      <c r="E164" s="43">
        <f t="shared" ca="1" si="27"/>
        <v>-19.409782530448322</v>
      </c>
      <c r="F164" s="43">
        <f t="shared" ca="1" si="28"/>
        <v>782.84891103591724</v>
      </c>
      <c r="G164" s="43">
        <f t="shared" ca="1" si="29"/>
        <v>0.50635920100156195</v>
      </c>
      <c r="H164" s="43">
        <f t="shared" ca="1" si="30"/>
        <v>396.4027490970899</v>
      </c>
      <c r="I164" s="43">
        <f t="shared" ca="1" si="31"/>
        <v>4.4620472456346825</v>
      </c>
      <c r="J164" s="43">
        <f t="shared" ca="1" si="32"/>
        <v>39.819731244552109</v>
      </c>
    </row>
    <row r="165" spans="2:10" x14ac:dyDescent="0.25">
      <c r="B165" s="47">
        <f t="shared" ca="1" si="24"/>
        <v>18.43982907092634</v>
      </c>
      <c r="C165" s="47">
        <f t="shared" ca="1" si="25"/>
        <v>39.38518210811845</v>
      </c>
      <c r="D165" s="42">
        <f t="shared" ca="1" si="26"/>
        <v>57.825011179044793</v>
      </c>
      <c r="E165" s="43">
        <f t="shared" ca="1" si="27"/>
        <v>-20.94535303719211</v>
      </c>
      <c r="F165" s="43">
        <f t="shared" ca="1" si="28"/>
        <v>726.25602600101058</v>
      </c>
      <c r="G165" s="43">
        <f t="shared" ca="1" si="29"/>
        <v>0.46819204797139546</v>
      </c>
      <c r="H165" s="43">
        <f t="shared" ca="1" si="30"/>
        <v>340.02729616498016</v>
      </c>
      <c r="I165" s="43">
        <f t="shared" ca="1" si="31"/>
        <v>4.2941622082690749</v>
      </c>
      <c r="J165" s="43">
        <f t="shared" ca="1" si="32"/>
        <v>36.87965814185268</v>
      </c>
    </row>
    <row r="166" spans="2:10" x14ac:dyDescent="0.25">
      <c r="B166" s="47">
        <f t="shared" ca="1" si="24"/>
        <v>20.666318002109584</v>
      </c>
      <c r="C166" s="47">
        <f t="shared" ca="1" si="25"/>
        <v>37.420405709744365</v>
      </c>
      <c r="D166" s="42">
        <f t="shared" ca="1" si="26"/>
        <v>58.086723711853949</v>
      </c>
      <c r="E166" s="43">
        <f t="shared" ca="1" si="27"/>
        <v>-16.754087707634781</v>
      </c>
      <c r="F166" s="43">
        <f t="shared" ca="1" si="28"/>
        <v>773.34200416553426</v>
      </c>
      <c r="G166" s="43">
        <f t="shared" ca="1" si="29"/>
        <v>0.55227402295983186</v>
      </c>
      <c r="H166" s="43">
        <f t="shared" ca="1" si="30"/>
        <v>427.09669976431866</v>
      </c>
      <c r="I166" s="43">
        <f t="shared" ca="1" si="31"/>
        <v>4.5460222175116547</v>
      </c>
      <c r="J166" s="43">
        <f t="shared" ca="1" si="32"/>
        <v>41.332636004219168</v>
      </c>
    </row>
    <row r="167" spans="2:10" x14ac:dyDescent="0.25">
      <c r="B167" s="47">
        <f t="shared" ca="1" si="24"/>
        <v>18.210356868704991</v>
      </c>
      <c r="C167" s="47">
        <f t="shared" ca="1" si="25"/>
        <v>40.51352570339494</v>
      </c>
      <c r="D167" s="42">
        <f t="shared" ca="1" si="26"/>
        <v>58.723882572099932</v>
      </c>
      <c r="E167" s="43">
        <f t="shared" ca="1" si="27"/>
        <v>-22.303168834689949</v>
      </c>
      <c r="F167" s="43">
        <f t="shared" ca="1" si="28"/>
        <v>737.76576106827429</v>
      </c>
      <c r="G167" s="43">
        <f t="shared" ca="1" si="29"/>
        <v>0.4494883264918858</v>
      </c>
      <c r="H167" s="43">
        <f t="shared" ca="1" si="30"/>
        <v>331.61709728559106</v>
      </c>
      <c r="I167" s="43">
        <f t="shared" ca="1" si="31"/>
        <v>4.2673594726370299</v>
      </c>
      <c r="J167" s="43">
        <f t="shared" ca="1" si="32"/>
        <v>36.420713737409983</v>
      </c>
    </row>
    <row r="168" spans="2:10" x14ac:dyDescent="0.25">
      <c r="B168" s="47">
        <f t="shared" ca="1" si="24"/>
        <v>19.572945115504353</v>
      </c>
      <c r="C168" s="47">
        <f t="shared" ca="1" si="25"/>
        <v>38.727951920441321</v>
      </c>
      <c r="D168" s="42">
        <f t="shared" ca="1" si="26"/>
        <v>58.300897035945674</v>
      </c>
      <c r="E168" s="43">
        <f t="shared" ca="1" si="27"/>
        <v>-19.155006804936967</v>
      </c>
      <c r="F168" s="43">
        <f t="shared" ca="1" si="28"/>
        <v>758.02007737468944</v>
      </c>
      <c r="G168" s="43">
        <f t="shared" ca="1" si="29"/>
        <v>0.50539582252407711</v>
      </c>
      <c r="H168" s="43">
        <f t="shared" ca="1" si="30"/>
        <v>383.10018049454573</v>
      </c>
      <c r="I168" s="43">
        <f t="shared" ca="1" si="31"/>
        <v>4.4241321313342752</v>
      </c>
      <c r="J168" s="43">
        <f t="shared" ca="1" si="32"/>
        <v>39.145890231008707</v>
      </c>
    </row>
    <row r="169" spans="2:10" x14ac:dyDescent="0.25">
      <c r="B169" s="47">
        <f t="shared" ca="1" si="24"/>
        <v>20.068723639687406</v>
      </c>
      <c r="C169" s="47">
        <f t="shared" ca="1" si="25"/>
        <v>39.462524940485253</v>
      </c>
      <c r="D169" s="42">
        <f t="shared" ca="1" si="26"/>
        <v>59.531248580172658</v>
      </c>
      <c r="E169" s="43">
        <f t="shared" ca="1" si="27"/>
        <v>-19.393801300797847</v>
      </c>
      <c r="F169" s="43">
        <f t="shared" ca="1" si="28"/>
        <v>791.9625071548702</v>
      </c>
      <c r="G169" s="43">
        <f t="shared" ca="1" si="29"/>
        <v>0.50855143379582823</v>
      </c>
      <c r="H169" s="43">
        <f t="shared" ca="1" si="30"/>
        <v>402.75366852614809</v>
      </c>
      <c r="I169" s="43">
        <f t="shared" ca="1" si="31"/>
        <v>4.4798129023082431</v>
      </c>
      <c r="J169" s="43">
        <f t="shared" ca="1" si="32"/>
        <v>40.137447279374811</v>
      </c>
    </row>
    <row r="170" spans="2:10" x14ac:dyDescent="0.25">
      <c r="B170" s="47">
        <f t="shared" ca="1" si="24"/>
        <v>19.09152337742302</v>
      </c>
      <c r="C170" s="47">
        <f t="shared" ca="1" si="25"/>
        <v>39.411051826219577</v>
      </c>
      <c r="D170" s="42">
        <f t="shared" ca="1" si="26"/>
        <v>58.502575203642593</v>
      </c>
      <c r="E170" s="43">
        <f t="shared" ca="1" si="27"/>
        <v>-20.319528448796557</v>
      </c>
      <c r="F170" s="43">
        <f t="shared" ca="1" si="28"/>
        <v>752.41701726910128</v>
      </c>
      <c r="G170" s="43">
        <f t="shared" ca="1" si="29"/>
        <v>0.48442054938309759</v>
      </c>
      <c r="H170" s="43">
        <f t="shared" ca="1" si="30"/>
        <v>364.48626487068964</v>
      </c>
      <c r="I170" s="43">
        <f t="shared" ca="1" si="31"/>
        <v>4.3693847824863195</v>
      </c>
      <c r="J170" s="43">
        <f t="shared" ca="1" si="32"/>
        <v>38.183046754846039</v>
      </c>
    </row>
    <row r="171" spans="2:10" x14ac:dyDescent="0.25">
      <c r="B171" s="47">
        <f t="shared" ca="1" si="24"/>
        <v>20.129389672868765</v>
      </c>
      <c r="C171" s="47">
        <f t="shared" ca="1" si="25"/>
        <v>40.664823311643218</v>
      </c>
      <c r="D171" s="42">
        <f t="shared" ca="1" si="26"/>
        <v>60.794212984511987</v>
      </c>
      <c r="E171" s="43">
        <f t="shared" ca="1" si="27"/>
        <v>-20.535433638774453</v>
      </c>
      <c r="F171" s="43">
        <f t="shared" ca="1" si="28"/>
        <v>818.55807441842398</v>
      </c>
      <c r="G171" s="43">
        <f t="shared" ca="1" si="29"/>
        <v>0.49500742985166951</v>
      </c>
      <c r="H171" s="43">
        <f t="shared" ca="1" si="30"/>
        <v>405.19232860219569</v>
      </c>
      <c r="I171" s="43">
        <f t="shared" ca="1" si="31"/>
        <v>4.4865788383654603</v>
      </c>
      <c r="J171" s="43">
        <f t="shared" ca="1" si="32"/>
        <v>40.25877934573753</v>
      </c>
    </row>
    <row r="172" spans="2:10" x14ac:dyDescent="0.25">
      <c r="B172" s="47">
        <f t="shared" ca="1" si="24"/>
        <v>19.458979593420253</v>
      </c>
      <c r="C172" s="47">
        <f t="shared" ca="1" si="25"/>
        <v>40.91202612279892</v>
      </c>
      <c r="D172" s="42">
        <f t="shared" ca="1" si="26"/>
        <v>60.371005716219173</v>
      </c>
      <c r="E172" s="43">
        <f t="shared" ca="1" si="27"/>
        <v>-21.453046529378668</v>
      </c>
      <c r="F172" s="43">
        <f t="shared" ca="1" si="28"/>
        <v>796.10628144902046</v>
      </c>
      <c r="G172" s="43">
        <f t="shared" ca="1" si="29"/>
        <v>0.4756298193351125</v>
      </c>
      <c r="H172" s="43">
        <f t="shared" ca="1" si="30"/>
        <v>378.65188681714585</v>
      </c>
      <c r="I172" s="43">
        <f t="shared" ca="1" si="31"/>
        <v>4.411233341529357</v>
      </c>
      <c r="J172" s="43">
        <f t="shared" ca="1" si="32"/>
        <v>38.917959186840505</v>
      </c>
    </row>
    <row r="173" spans="2:10" x14ac:dyDescent="0.25">
      <c r="B173" s="47">
        <f t="shared" ca="1" si="24"/>
        <v>20.72027389458664</v>
      </c>
      <c r="C173" s="47">
        <f t="shared" ca="1" si="25"/>
        <v>40.42487299866729</v>
      </c>
      <c r="D173" s="42">
        <f t="shared" ca="1" si="26"/>
        <v>61.14514689325393</v>
      </c>
      <c r="E173" s="43">
        <f t="shared" ca="1" si="27"/>
        <v>-19.70459910408065</v>
      </c>
      <c r="F173" s="43">
        <f t="shared" ca="1" si="28"/>
        <v>837.61444068626622</v>
      </c>
      <c r="G173" s="43">
        <f t="shared" ca="1" si="29"/>
        <v>0.51256249822404487</v>
      </c>
      <c r="H173" s="43">
        <f t="shared" ca="1" si="30"/>
        <v>429.32975026668862</v>
      </c>
      <c r="I173" s="43">
        <f t="shared" ca="1" si="31"/>
        <v>4.551952756190099</v>
      </c>
      <c r="J173" s="43">
        <f t="shared" ca="1" si="32"/>
        <v>41.44054778917328</v>
      </c>
    </row>
    <row r="174" spans="2:10" x14ac:dyDescent="0.25">
      <c r="B174" s="47">
        <f t="shared" ca="1" si="24"/>
        <v>18.979754388472372</v>
      </c>
      <c r="C174" s="47">
        <f t="shared" ca="1" si="25"/>
        <v>41.233115803395251</v>
      </c>
      <c r="D174" s="42">
        <f t="shared" ca="1" si="26"/>
        <v>60.212870191867623</v>
      </c>
      <c r="E174" s="43">
        <f t="shared" ca="1" si="27"/>
        <v>-22.253361414922878</v>
      </c>
      <c r="F174" s="43">
        <f t="shared" ca="1" si="28"/>
        <v>782.59441061988048</v>
      </c>
      <c r="G174" s="43">
        <f t="shared" ca="1" si="29"/>
        <v>0.46030366657155525</v>
      </c>
      <c r="H174" s="43">
        <f t="shared" ca="1" si="30"/>
        <v>360.23107664673626</v>
      </c>
      <c r="I174" s="43">
        <f t="shared" ca="1" si="31"/>
        <v>4.3565759936528563</v>
      </c>
      <c r="J174" s="43">
        <f t="shared" ca="1" si="32"/>
        <v>37.959508776944745</v>
      </c>
    </row>
    <row r="175" spans="2:10" x14ac:dyDescent="0.25">
      <c r="B175" s="47">
        <f t="shared" ca="1" si="24"/>
        <v>19.933698042030958</v>
      </c>
      <c r="C175" s="47">
        <f t="shared" ca="1" si="25"/>
        <v>40.497070242600628</v>
      </c>
      <c r="D175" s="42">
        <f t="shared" ca="1" si="26"/>
        <v>60.430768284631583</v>
      </c>
      <c r="E175" s="43">
        <f t="shared" ca="1" si="27"/>
        <v>-20.56337220056967</v>
      </c>
      <c r="F175" s="43">
        <f t="shared" ca="1" si="28"/>
        <v>807.25636980291836</v>
      </c>
      <c r="G175" s="43">
        <f t="shared" ca="1" si="29"/>
        <v>0.49222568256460769</v>
      </c>
      <c r="H175" s="43">
        <f t="shared" ca="1" si="30"/>
        <v>397.35231763086887</v>
      </c>
      <c r="I175" s="43">
        <f t="shared" ca="1" si="31"/>
        <v>4.4647170170158557</v>
      </c>
      <c r="J175" s="43">
        <f t="shared" ca="1" si="32"/>
        <v>39.867396084061916</v>
      </c>
    </row>
    <row r="176" spans="2:10" x14ac:dyDescent="0.25">
      <c r="B176" s="47">
        <f t="shared" ca="1" si="24"/>
        <v>19.861785274516102</v>
      </c>
      <c r="C176" s="47">
        <f t="shared" ca="1" si="25"/>
        <v>39.858972929079556</v>
      </c>
      <c r="D176" s="42">
        <f t="shared" ca="1" si="26"/>
        <v>59.720758203595658</v>
      </c>
      <c r="E176" s="43">
        <f t="shared" ca="1" si="27"/>
        <v>-19.997187654563454</v>
      </c>
      <c r="F176" s="43">
        <f t="shared" ca="1" si="28"/>
        <v>791.6703615801282</v>
      </c>
      <c r="G176" s="43">
        <f t="shared" ca="1" si="29"/>
        <v>0.49830148182332407</v>
      </c>
      <c r="H176" s="43">
        <f t="shared" ca="1" si="30"/>
        <v>394.49051429098466</v>
      </c>
      <c r="I176" s="43">
        <f t="shared" ca="1" si="31"/>
        <v>4.4566562885773573</v>
      </c>
      <c r="J176" s="43">
        <f t="shared" ca="1" si="32"/>
        <v>39.723570549032203</v>
      </c>
    </row>
    <row r="177" spans="2:10" x14ac:dyDescent="0.25">
      <c r="B177" s="47">
        <f t="shared" ca="1" si="24"/>
        <v>21.20981017431831</v>
      </c>
      <c r="C177" s="47">
        <f t="shared" ca="1" si="25"/>
        <v>40.10678420974358</v>
      </c>
      <c r="D177" s="42">
        <f t="shared" ca="1" si="26"/>
        <v>61.316594384061887</v>
      </c>
      <c r="E177" s="43">
        <f t="shared" ca="1" si="27"/>
        <v>-18.89697403542527</v>
      </c>
      <c r="F177" s="43">
        <f t="shared" ca="1" si="28"/>
        <v>850.65727979100836</v>
      </c>
      <c r="G177" s="43">
        <f t="shared" ca="1" si="29"/>
        <v>0.52883347773281653</v>
      </c>
      <c r="H177" s="43">
        <f t="shared" ca="1" si="30"/>
        <v>449.8560476306165</v>
      </c>
      <c r="I177" s="43">
        <f t="shared" ca="1" si="31"/>
        <v>4.6054109669299121</v>
      </c>
      <c r="J177" s="43">
        <f t="shared" ca="1" si="32"/>
        <v>42.41962034863662</v>
      </c>
    </row>
    <row r="178" spans="2:10" x14ac:dyDescent="0.25">
      <c r="B178" s="47">
        <f t="shared" ca="1" si="24"/>
        <v>18.559824043555803</v>
      </c>
      <c r="C178" s="47">
        <f t="shared" ca="1" si="25"/>
        <v>41.460135946692063</v>
      </c>
      <c r="D178" s="42">
        <f t="shared" ca="1" si="26"/>
        <v>60.01995999024787</v>
      </c>
      <c r="E178" s="43">
        <f t="shared" ca="1" si="27"/>
        <v>-22.900311903136259</v>
      </c>
      <c r="F178" s="43">
        <f t="shared" ca="1" si="28"/>
        <v>769.49282799250761</v>
      </c>
      <c r="G178" s="43">
        <f t="shared" ca="1" si="29"/>
        <v>0.44765468370435041</v>
      </c>
      <c r="H178" s="43">
        <f t="shared" ca="1" si="30"/>
        <v>344.46706852775208</v>
      </c>
      <c r="I178" s="43">
        <f t="shared" ca="1" si="31"/>
        <v>4.3081114242270715</v>
      </c>
      <c r="J178" s="43">
        <f t="shared" ca="1" si="32"/>
        <v>37.119648087111607</v>
      </c>
    </row>
    <row r="179" spans="2:10" x14ac:dyDescent="0.25">
      <c r="B179" s="47">
        <f t="shared" ca="1" si="24"/>
        <v>19.76508496917624</v>
      </c>
      <c r="C179" s="47">
        <f t="shared" ca="1" si="25"/>
        <v>40.529120886676992</v>
      </c>
      <c r="D179" s="42">
        <f t="shared" ca="1" si="26"/>
        <v>60.294205855853235</v>
      </c>
      <c r="E179" s="43">
        <f t="shared" ca="1" si="27"/>
        <v>-20.764035917500753</v>
      </c>
      <c r="F179" s="43">
        <f t="shared" ca="1" si="28"/>
        <v>801.06151805118623</v>
      </c>
      <c r="G179" s="43">
        <f t="shared" ca="1" si="29"/>
        <v>0.487676133524859</v>
      </c>
      <c r="H179" s="43">
        <f t="shared" ca="1" si="30"/>
        <v>390.6585838387565</v>
      </c>
      <c r="I179" s="43">
        <f t="shared" ca="1" si="31"/>
        <v>4.4457940763350967</v>
      </c>
      <c r="J179" s="43">
        <f t="shared" ca="1" si="32"/>
        <v>39.530169938352479</v>
      </c>
    </row>
    <row r="180" spans="2:10" x14ac:dyDescent="0.25">
      <c r="B180" s="47">
        <f t="shared" ca="1" si="24"/>
        <v>19.109946816091632</v>
      </c>
      <c r="C180" s="47">
        <f t="shared" ca="1" si="25"/>
        <v>40.401682367471267</v>
      </c>
      <c r="D180" s="42">
        <f t="shared" ca="1" si="26"/>
        <v>59.511629183562903</v>
      </c>
      <c r="E180" s="43">
        <f t="shared" ca="1" si="27"/>
        <v>-21.291735551379634</v>
      </c>
      <c r="F180" s="43">
        <f t="shared" ca="1" si="28"/>
        <v>772.07400132300302</v>
      </c>
      <c r="G180" s="43">
        <f t="shared" ca="1" si="29"/>
        <v>0.47299878857217303</v>
      </c>
      <c r="H180" s="43">
        <f t="shared" ca="1" si="30"/>
        <v>365.1900673138507</v>
      </c>
      <c r="I180" s="43">
        <f t="shared" ca="1" si="31"/>
        <v>4.3714925158453184</v>
      </c>
      <c r="J180" s="43">
        <f t="shared" ca="1" si="32"/>
        <v>38.219893632183265</v>
      </c>
    </row>
    <row r="181" spans="2:10" x14ac:dyDescent="0.25">
      <c r="B181" s="47">
        <f t="shared" ca="1" si="24"/>
        <v>21.904180667648014</v>
      </c>
      <c r="C181" s="47">
        <f t="shared" ca="1" si="25"/>
        <v>40.443829595312849</v>
      </c>
      <c r="D181" s="42">
        <f t="shared" ca="1" si="26"/>
        <v>62.348010262960862</v>
      </c>
      <c r="E181" s="43">
        <f t="shared" ca="1" si="27"/>
        <v>-18.539648927664835</v>
      </c>
      <c r="F181" s="43">
        <f t="shared" ca="1" si="28"/>
        <v>885.88895034730228</v>
      </c>
      <c r="G181" s="43">
        <f t="shared" ca="1" si="29"/>
        <v>0.54159511813852934</v>
      </c>
      <c r="H181" s="43">
        <f t="shared" ca="1" si="30"/>
        <v>479.793130720965</v>
      </c>
      <c r="I181" s="43">
        <f t="shared" ca="1" si="31"/>
        <v>4.6801902384035641</v>
      </c>
      <c r="J181" s="43">
        <f t="shared" ca="1" si="32"/>
        <v>43.808361335296027</v>
      </c>
    </row>
    <row r="182" spans="2:10" x14ac:dyDescent="0.25">
      <c r="B182" s="47">
        <f t="shared" ca="1" si="24"/>
        <v>18.726184621188537</v>
      </c>
      <c r="C182" s="47">
        <f t="shared" ca="1" si="25"/>
        <v>40.809993455858276</v>
      </c>
      <c r="D182" s="42">
        <f t="shared" ca="1" si="26"/>
        <v>59.536178077046813</v>
      </c>
      <c r="E182" s="43">
        <f t="shared" ca="1" si="27"/>
        <v>-22.083808834669739</v>
      </c>
      <c r="F182" s="43">
        <f t="shared" ca="1" si="28"/>
        <v>764.21547184389806</v>
      </c>
      <c r="G182" s="43">
        <f t="shared" ca="1" si="29"/>
        <v>0.45886272051093391</v>
      </c>
      <c r="H182" s="43">
        <f t="shared" ca="1" si="30"/>
        <v>350.66999046683804</v>
      </c>
      <c r="I182" s="43">
        <f t="shared" ca="1" si="31"/>
        <v>4.3273761820748309</v>
      </c>
      <c r="J182" s="43">
        <f t="shared" ca="1" si="32"/>
        <v>37.452369242377074</v>
      </c>
    </row>
    <row r="183" spans="2:10" x14ac:dyDescent="0.25">
      <c r="B183" s="47">
        <f t="shared" ca="1" si="24"/>
        <v>20.638457679374948</v>
      </c>
      <c r="C183" s="47">
        <f t="shared" ca="1" si="25"/>
        <v>39.797680459606347</v>
      </c>
      <c r="D183" s="42">
        <f t="shared" ca="1" si="26"/>
        <v>60.436138138981292</v>
      </c>
      <c r="E183" s="43">
        <f t="shared" ca="1" si="27"/>
        <v>-19.159222780231399</v>
      </c>
      <c r="F183" s="43">
        <f t="shared" ca="1" si="28"/>
        <v>821.36274390287292</v>
      </c>
      <c r="G183" s="43">
        <f t="shared" ca="1" si="29"/>
        <v>0.51858443610356808</v>
      </c>
      <c r="H183" s="43">
        <f t="shared" ca="1" si="30"/>
        <v>425.94593538335079</v>
      </c>
      <c r="I183" s="43">
        <f t="shared" ca="1" si="31"/>
        <v>4.5429569312700897</v>
      </c>
      <c r="J183" s="43">
        <f t="shared" ca="1" si="32"/>
        <v>41.276915358749896</v>
      </c>
    </row>
    <row r="184" spans="2:10" x14ac:dyDescent="0.25">
      <c r="B184" s="47">
        <f t="shared" ca="1" si="24"/>
        <v>20.293207090139767</v>
      </c>
      <c r="C184" s="47">
        <f t="shared" ca="1" si="25"/>
        <v>40.194076096548578</v>
      </c>
      <c r="D184" s="42">
        <f t="shared" ca="1" si="26"/>
        <v>60.487283186688344</v>
      </c>
      <c r="E184" s="43">
        <f t="shared" ca="1" si="27"/>
        <v>-19.900869006408811</v>
      </c>
      <c r="F184" s="43">
        <f t="shared" ca="1" si="28"/>
        <v>815.66671002409691</v>
      </c>
      <c r="G184" s="43">
        <f t="shared" ca="1" si="29"/>
        <v>0.50488054611317024</v>
      </c>
      <c r="H184" s="43">
        <f t="shared" ca="1" si="30"/>
        <v>411.81425400329891</v>
      </c>
      <c r="I184" s="43">
        <f t="shared" ca="1" si="31"/>
        <v>4.5047982296812989</v>
      </c>
      <c r="J184" s="43">
        <f t="shared" ca="1" si="32"/>
        <v>40.586414180279533</v>
      </c>
    </row>
    <row r="185" spans="2:10" x14ac:dyDescent="0.25">
      <c r="B185" s="47">
        <f t="shared" ca="1" si="24"/>
        <v>21.251590027977251</v>
      </c>
      <c r="C185" s="47">
        <f t="shared" ca="1" si="25"/>
        <v>38.961981041878033</v>
      </c>
      <c r="D185" s="42">
        <f t="shared" ca="1" si="26"/>
        <v>60.213571069855284</v>
      </c>
      <c r="E185" s="43">
        <f t="shared" ca="1" si="27"/>
        <v>-17.710391013900782</v>
      </c>
      <c r="F185" s="43">
        <f t="shared" ca="1" si="28"/>
        <v>828.00404777981396</v>
      </c>
      <c r="G185" s="43">
        <f t="shared" ca="1" si="29"/>
        <v>0.54544428850101634</v>
      </c>
      <c r="H185" s="43">
        <f t="shared" ca="1" si="30"/>
        <v>451.63007871722215</v>
      </c>
      <c r="I185" s="43">
        <f t="shared" ca="1" si="31"/>
        <v>4.6099446881689641</v>
      </c>
      <c r="J185" s="43">
        <f t="shared" ca="1" si="32"/>
        <v>42.503180055954502</v>
      </c>
    </row>
    <row r="186" spans="2:10" x14ac:dyDescent="0.25">
      <c r="B186" s="47">
        <f t="shared" ca="1" si="24"/>
        <v>18.884465989788897</v>
      </c>
      <c r="C186" s="47">
        <f t="shared" ca="1" si="25"/>
        <v>42.033540720909713</v>
      </c>
      <c r="D186" s="42">
        <f t="shared" ca="1" si="26"/>
        <v>60.918006710698606</v>
      </c>
      <c r="E186" s="43">
        <f t="shared" ca="1" si="27"/>
        <v>-23.149074731120816</v>
      </c>
      <c r="F186" s="43">
        <f t="shared" ca="1" si="28"/>
        <v>793.7809701744261</v>
      </c>
      <c r="G186" s="43">
        <f t="shared" ca="1" si="29"/>
        <v>0.44927135963101872</v>
      </c>
      <c r="H186" s="43">
        <f t="shared" ca="1" si="30"/>
        <v>356.62305571949355</v>
      </c>
      <c r="I186" s="43">
        <f t="shared" ca="1" si="31"/>
        <v>4.345626075698287</v>
      </c>
      <c r="J186" s="43">
        <f t="shared" ca="1" si="32"/>
        <v>37.768931979577793</v>
      </c>
    </row>
    <row r="187" spans="2:10" x14ac:dyDescent="0.25">
      <c r="B187" s="47">
        <f t="shared" ca="1" si="24"/>
        <v>20.851358440490191</v>
      </c>
      <c r="C187" s="47">
        <f t="shared" ca="1" si="25"/>
        <v>39.714829936015306</v>
      </c>
      <c r="D187" s="42">
        <f t="shared" ca="1" si="26"/>
        <v>60.566188376505494</v>
      </c>
      <c r="E187" s="43">
        <f t="shared" ca="1" si="27"/>
        <v>-18.863471495525115</v>
      </c>
      <c r="F187" s="43">
        <f t="shared" ca="1" si="28"/>
        <v>828.10815439896533</v>
      </c>
      <c r="G187" s="43">
        <f t="shared" ca="1" si="29"/>
        <v>0.52502701066790125</v>
      </c>
      <c r="H187" s="43">
        <f t="shared" ca="1" si="30"/>
        <v>434.77914881380156</v>
      </c>
      <c r="I187" s="43">
        <f t="shared" ca="1" si="31"/>
        <v>4.5663287705212587</v>
      </c>
      <c r="J187" s="43">
        <f t="shared" ca="1" si="32"/>
        <v>41.702716880980383</v>
      </c>
    </row>
    <row r="188" spans="2:10" x14ac:dyDescent="0.25">
      <c r="B188" s="47">
        <f t="shared" ca="1" si="24"/>
        <v>20.98979707565346</v>
      </c>
      <c r="C188" s="47">
        <f t="shared" ca="1" si="25"/>
        <v>39.888541447227936</v>
      </c>
      <c r="D188" s="42">
        <f t="shared" ca="1" si="26"/>
        <v>60.878338522881393</v>
      </c>
      <c r="E188" s="43">
        <f t="shared" ca="1" si="27"/>
        <v>-18.898744371574477</v>
      </c>
      <c r="F188" s="43">
        <f t="shared" ca="1" si="28"/>
        <v>837.25239062110677</v>
      </c>
      <c r="G188" s="43">
        <f t="shared" ca="1" si="29"/>
        <v>0.52621119534848648</v>
      </c>
      <c r="H188" s="43">
        <f t="shared" ca="1" si="30"/>
        <v>440.57158127711051</v>
      </c>
      <c r="I188" s="43">
        <f t="shared" ca="1" si="31"/>
        <v>4.5814623293936902</v>
      </c>
      <c r="J188" s="43">
        <f t="shared" ca="1" si="32"/>
        <v>41.97959415130692</v>
      </c>
    </row>
    <row r="189" spans="2:10" x14ac:dyDescent="0.25">
      <c r="B189" s="47">
        <f t="shared" ca="1" si="24"/>
        <v>20.770478846295713</v>
      </c>
      <c r="C189" s="47">
        <f t="shared" ca="1" si="25"/>
        <v>39.052264056212479</v>
      </c>
      <c r="D189" s="42">
        <f t="shared" ca="1" si="26"/>
        <v>59.822742902508196</v>
      </c>
      <c r="E189" s="43">
        <f t="shared" ca="1" si="27"/>
        <v>-18.281785209916766</v>
      </c>
      <c r="F189" s="43">
        <f t="shared" ca="1" si="28"/>
        <v>811.13422447951575</v>
      </c>
      <c r="G189" s="43">
        <f t="shared" ca="1" si="29"/>
        <v>0.53186362809588561</v>
      </c>
      <c r="H189" s="43">
        <f t="shared" ca="1" si="30"/>
        <v>431.41279150441773</v>
      </c>
      <c r="I189" s="43">
        <f t="shared" ca="1" si="31"/>
        <v>4.5574640806369189</v>
      </c>
      <c r="J189" s="43">
        <f t="shared" ca="1" si="32"/>
        <v>41.540957692591427</v>
      </c>
    </row>
    <row r="190" spans="2:10" x14ac:dyDescent="0.25">
      <c r="B190" s="47">
        <f t="shared" ca="1" si="24"/>
        <v>21.187743543590777</v>
      </c>
      <c r="C190" s="47">
        <f t="shared" ca="1" si="25"/>
        <v>39.303621518002245</v>
      </c>
      <c r="D190" s="42">
        <f t="shared" ca="1" si="26"/>
        <v>60.491365061593022</v>
      </c>
      <c r="E190" s="43">
        <f t="shared" ca="1" si="27"/>
        <v>-18.115877974411468</v>
      </c>
      <c r="F190" s="43">
        <f t="shared" ca="1" si="28"/>
        <v>832.75505305778756</v>
      </c>
      <c r="G190" s="43">
        <f t="shared" ca="1" si="29"/>
        <v>0.53907865802865396</v>
      </c>
      <c r="H190" s="43">
        <f t="shared" ca="1" si="30"/>
        <v>448.92047646897265</v>
      </c>
      <c r="I190" s="43">
        <f t="shared" ca="1" si="31"/>
        <v>4.6030146147487709</v>
      </c>
      <c r="J190" s="43">
        <f t="shared" ca="1" si="32"/>
        <v>42.375487087181554</v>
      </c>
    </row>
    <row r="191" spans="2:10" x14ac:dyDescent="0.25">
      <c r="B191" s="47">
        <f t="shared" ca="1" si="24"/>
        <v>20.620164793812787</v>
      </c>
      <c r="C191" s="47">
        <f t="shared" ca="1" si="25"/>
        <v>39.641825957491704</v>
      </c>
      <c r="D191" s="42">
        <f t="shared" ca="1" si="26"/>
        <v>60.261990751304495</v>
      </c>
      <c r="E191" s="43">
        <f t="shared" ca="1" si="27"/>
        <v>-19.021661163678917</v>
      </c>
      <c r="F191" s="43">
        <f t="shared" ca="1" si="28"/>
        <v>817.42098397112431</v>
      </c>
      <c r="G191" s="43">
        <f t="shared" ca="1" si="29"/>
        <v>0.52016183149393724</v>
      </c>
      <c r="H191" s="43">
        <f t="shared" ca="1" si="30"/>
        <v>425.19119612399635</v>
      </c>
      <c r="I191" s="43">
        <f t="shared" ca="1" si="31"/>
        <v>4.5409431612620725</v>
      </c>
      <c r="J191" s="43">
        <f t="shared" ca="1" si="32"/>
        <v>41.240329587625574</v>
      </c>
    </row>
    <row r="192" spans="2:10" x14ac:dyDescent="0.25">
      <c r="B192" s="47">
        <f t="shared" ca="1" si="24"/>
        <v>18.894731835592047</v>
      </c>
      <c r="C192" s="47">
        <f t="shared" ca="1" si="25"/>
        <v>39.574793981462889</v>
      </c>
      <c r="D192" s="42">
        <f t="shared" ca="1" si="26"/>
        <v>58.469525817054937</v>
      </c>
      <c r="E192" s="43">
        <f t="shared" ca="1" si="27"/>
        <v>-20.680062145870842</v>
      </c>
      <c r="F192" s="43">
        <f t="shared" ca="1" si="28"/>
        <v>747.75511972854338</v>
      </c>
      <c r="G192" s="43">
        <f t="shared" ca="1" si="29"/>
        <v>0.47744359312249285</v>
      </c>
      <c r="H192" s="43">
        <f t="shared" ca="1" si="30"/>
        <v>357.01089113893562</v>
      </c>
      <c r="I192" s="43">
        <f t="shared" ca="1" si="31"/>
        <v>4.3468070851594103</v>
      </c>
      <c r="J192" s="43">
        <f t="shared" ca="1" si="32"/>
        <v>37.789463671184095</v>
      </c>
    </row>
    <row r="193" spans="2:10" x14ac:dyDescent="0.25">
      <c r="B193" s="47">
        <f t="shared" ca="1" si="24"/>
        <v>20.426460455285891</v>
      </c>
      <c r="C193" s="47">
        <f t="shared" ca="1" si="25"/>
        <v>41.599842825457898</v>
      </c>
      <c r="D193" s="42">
        <f t="shared" ca="1" si="26"/>
        <v>62.02630328074379</v>
      </c>
      <c r="E193" s="43">
        <f t="shared" ca="1" si="27"/>
        <v>-21.173382370172007</v>
      </c>
      <c r="F193" s="43">
        <f t="shared" ca="1" si="28"/>
        <v>849.7375444203243</v>
      </c>
      <c r="G193" s="43">
        <f t="shared" ca="1" si="29"/>
        <v>0.49102253921943884</v>
      </c>
      <c r="H193" s="43">
        <f t="shared" ca="1" si="30"/>
        <v>417.24028673135831</v>
      </c>
      <c r="I193" s="43">
        <f t="shared" ca="1" si="31"/>
        <v>4.5195641886453934</v>
      </c>
      <c r="J193" s="43">
        <f t="shared" ca="1" si="32"/>
        <v>40.852920910571783</v>
      </c>
    </row>
    <row r="194" spans="2:10" x14ac:dyDescent="0.25">
      <c r="B194" s="47">
        <f t="shared" ca="1" si="24"/>
        <v>20.171978329858934</v>
      </c>
      <c r="C194" s="47">
        <f t="shared" ca="1" si="25"/>
        <v>39.485117851302327</v>
      </c>
      <c r="D194" s="42">
        <f t="shared" ca="1" si="26"/>
        <v>59.657096181161265</v>
      </c>
      <c r="E194" s="43">
        <f t="shared" ca="1" si="27"/>
        <v>-19.313139521443393</v>
      </c>
      <c r="F194" s="43">
        <f t="shared" ca="1" si="28"/>
        <v>796.49294164839671</v>
      </c>
      <c r="G194" s="43">
        <f t="shared" ca="1" si="29"/>
        <v>0.5108754748010359</v>
      </c>
      <c r="H194" s="43">
        <f t="shared" ca="1" si="30"/>
        <v>406.90870974029843</v>
      </c>
      <c r="I194" s="43">
        <f t="shared" ca="1" si="31"/>
        <v>4.4913225590975907</v>
      </c>
      <c r="J194" s="43">
        <f t="shared" ca="1" si="32"/>
        <v>40.343956659717868</v>
      </c>
    </row>
    <row r="195" spans="2:10" x14ac:dyDescent="0.25">
      <c r="B195" s="47">
        <f t="shared" ca="1" si="24"/>
        <v>20.548961348970682</v>
      </c>
      <c r="C195" s="47">
        <f t="shared" ca="1" si="25"/>
        <v>39.751669862271555</v>
      </c>
      <c r="D195" s="42">
        <f t="shared" ca="1" si="26"/>
        <v>60.300631211242234</v>
      </c>
      <c r="E195" s="43">
        <f t="shared" ca="1" si="27"/>
        <v>-19.202708513300873</v>
      </c>
      <c r="F195" s="43">
        <f t="shared" ca="1" si="28"/>
        <v>816.85552755686092</v>
      </c>
      <c r="G195" s="43">
        <f t="shared" ca="1" si="29"/>
        <v>0.51693328658059146</v>
      </c>
      <c r="H195" s="43">
        <f t="shared" ca="1" si="30"/>
        <v>422.25981252149097</v>
      </c>
      <c r="I195" s="43">
        <f t="shared" ca="1" si="31"/>
        <v>4.5330962210139196</v>
      </c>
      <c r="J195" s="43">
        <f t="shared" ca="1" si="32"/>
        <v>41.097922697941364</v>
      </c>
    </row>
    <row r="196" spans="2:10" x14ac:dyDescent="0.25">
      <c r="B196" s="47">
        <f t="shared" ca="1" si="24"/>
        <v>19.449972509351522</v>
      </c>
      <c r="C196" s="47">
        <f t="shared" ca="1" si="25"/>
        <v>41.139837952981523</v>
      </c>
      <c r="D196" s="42">
        <f t="shared" ca="1" si="26"/>
        <v>60.589810462333048</v>
      </c>
      <c r="E196" s="43">
        <f t="shared" ca="1" si="27"/>
        <v>-21.689865443630001</v>
      </c>
      <c r="F196" s="43">
        <f t="shared" ca="1" si="28"/>
        <v>800.16871722466703</v>
      </c>
      <c r="G196" s="43">
        <f t="shared" ca="1" si="29"/>
        <v>0.47277708122187501</v>
      </c>
      <c r="H196" s="43">
        <f t="shared" ca="1" si="30"/>
        <v>378.30143061452992</v>
      </c>
      <c r="I196" s="43">
        <f t="shared" ca="1" si="31"/>
        <v>4.4102122975375595</v>
      </c>
      <c r="J196" s="43">
        <f t="shared" ca="1" si="32"/>
        <v>38.899945018703043</v>
      </c>
    </row>
    <row r="197" spans="2:10" x14ac:dyDescent="0.25">
      <c r="B197" s="47">
        <f t="shared" ca="1" si="24"/>
        <v>21.97350474142095</v>
      </c>
      <c r="C197" s="47">
        <f t="shared" ca="1" si="25"/>
        <v>40.907131985837985</v>
      </c>
      <c r="D197" s="42">
        <f t="shared" ca="1" si="26"/>
        <v>62.880636727258931</v>
      </c>
      <c r="E197" s="43">
        <f t="shared" ca="1" si="27"/>
        <v>-18.933627244417035</v>
      </c>
      <c r="F197" s="43">
        <f t="shared" ca="1" si="28"/>
        <v>898.87305864874361</v>
      </c>
      <c r="G197" s="43">
        <f t="shared" ca="1" si="29"/>
        <v>0.53715583749621354</v>
      </c>
      <c r="H197" s="43">
        <f t="shared" ca="1" si="30"/>
        <v>482.83491062124898</v>
      </c>
      <c r="I197" s="43">
        <f t="shared" ca="1" si="31"/>
        <v>4.6875905048778472</v>
      </c>
      <c r="J197" s="43">
        <f t="shared" ca="1" si="32"/>
        <v>43.947009482841899</v>
      </c>
    </row>
    <row r="198" spans="2:10" x14ac:dyDescent="0.25">
      <c r="B198" s="47">
        <f t="shared" ref="B198:B204" ca="1" si="33">_xlfn.NORM.S.INV(RAND())*$B$4+$B$3</f>
        <v>19.984934562653631</v>
      </c>
      <c r="C198" s="47">
        <f t="shared" ref="C198:C204" ca="1" si="34">_xlfn.NORM.S.INV(RAND())*$C$4+$C$3</f>
        <v>38.822892712854141</v>
      </c>
      <c r="D198" s="42">
        <f t="shared" ref="D198:D204" ca="1" si="35">C198+B198</f>
        <v>58.807827275507776</v>
      </c>
      <c r="E198" s="43">
        <f t="shared" ref="E198:E204" ca="1" si="36">B198-C198</f>
        <v>-18.83795815020051</v>
      </c>
      <c r="F198" s="43">
        <f t="shared" ref="F198:F204" ca="1" si="37">B198*C198</f>
        <v>775.87297039931252</v>
      </c>
      <c r="G198" s="43">
        <f t="shared" ref="G198:G204" ca="1" si="38">B198/C198</f>
        <v>0.51477190817459828</v>
      </c>
      <c r="H198" s="43">
        <f t="shared" ref="H198:H204" ca="1" si="39">B198^$H$4</f>
        <v>399.39760947354767</v>
      </c>
      <c r="I198" s="43">
        <f t="shared" ref="I198:I204" ca="1" si="40">B198^$I$4</f>
        <v>4.4704512705826058</v>
      </c>
      <c r="J198" s="43">
        <f t="shared" ref="J198:J204" ca="1" si="41">$J$4*B198</f>
        <v>39.969869125307262</v>
      </c>
    </row>
    <row r="199" spans="2:10" x14ac:dyDescent="0.25">
      <c r="B199" s="47">
        <f t="shared" ca="1" si="33"/>
        <v>18.996858524094677</v>
      </c>
      <c r="C199" s="47">
        <f t="shared" ca="1" si="34"/>
        <v>39.196366289914849</v>
      </c>
      <c r="D199" s="42">
        <f t="shared" ca="1" si="35"/>
        <v>58.193224814009525</v>
      </c>
      <c r="E199" s="43">
        <f t="shared" ca="1" si="36"/>
        <v>-20.199507765820172</v>
      </c>
      <c r="F199" s="43">
        <f t="shared" ca="1" si="37"/>
        <v>744.60782506810608</v>
      </c>
      <c r="G199" s="43">
        <f t="shared" ca="1" si="38"/>
        <v>0.48465866411148761</v>
      </c>
      <c r="H199" s="43">
        <f t="shared" ca="1" si="39"/>
        <v>360.88063378446856</v>
      </c>
      <c r="I199" s="43">
        <f t="shared" ca="1" si="40"/>
        <v>4.3585385766440883</v>
      </c>
      <c r="J199" s="43">
        <f t="shared" ca="1" si="41"/>
        <v>37.993717048189353</v>
      </c>
    </row>
    <row r="200" spans="2:10" x14ac:dyDescent="0.25">
      <c r="B200" s="47">
        <f t="shared" ca="1" si="33"/>
        <v>20.80672257620224</v>
      </c>
      <c r="C200" s="47">
        <f t="shared" ca="1" si="34"/>
        <v>39.624078589164895</v>
      </c>
      <c r="D200" s="42">
        <f t="shared" ca="1" si="35"/>
        <v>60.430801165367136</v>
      </c>
      <c r="E200" s="43">
        <f t="shared" ca="1" si="36"/>
        <v>-18.817356012962655</v>
      </c>
      <c r="F200" s="43">
        <f t="shared" ca="1" si="37"/>
        <v>824.44721054238903</v>
      </c>
      <c r="G200" s="43">
        <f t="shared" ca="1" si="38"/>
        <v>0.52510300092862694</v>
      </c>
      <c r="H200" s="43">
        <f t="shared" ca="1" si="39"/>
        <v>432.91970436304399</v>
      </c>
      <c r="I200" s="43">
        <f t="shared" ca="1" si="40"/>
        <v>4.5614386520265997</v>
      </c>
      <c r="J200" s="43">
        <f t="shared" ca="1" si="41"/>
        <v>41.613445152404481</v>
      </c>
    </row>
    <row r="201" spans="2:10" x14ac:dyDescent="0.25">
      <c r="B201" s="47">
        <f t="shared" ca="1" si="33"/>
        <v>18.195197675045122</v>
      </c>
      <c r="C201" s="47">
        <f t="shared" ca="1" si="34"/>
        <v>40.39187469143274</v>
      </c>
      <c r="D201" s="42">
        <f t="shared" ca="1" si="35"/>
        <v>58.587072366477862</v>
      </c>
      <c r="E201" s="43">
        <f t="shared" ca="1" si="36"/>
        <v>-22.196677016387618</v>
      </c>
      <c r="F201" s="43">
        <f t="shared" ca="1" si="37"/>
        <v>734.93814447627096</v>
      </c>
      <c r="G201" s="43">
        <f t="shared" ca="1" si="38"/>
        <v>0.45046677862922735</v>
      </c>
      <c r="H201" s="43">
        <f t="shared" ca="1" si="39"/>
        <v>331.0652184339674</v>
      </c>
      <c r="I201" s="43">
        <f t="shared" ca="1" si="40"/>
        <v>4.265582923240987</v>
      </c>
      <c r="J201" s="43">
        <f t="shared" ca="1" si="41"/>
        <v>36.390395350090245</v>
      </c>
    </row>
    <row r="202" spans="2:10" x14ac:dyDescent="0.25">
      <c r="B202" s="47">
        <f t="shared" ca="1" si="33"/>
        <v>20.876044980952347</v>
      </c>
      <c r="C202" s="47">
        <f t="shared" ca="1" si="34"/>
        <v>39.763535676288193</v>
      </c>
      <c r="D202" s="42">
        <f t="shared" ca="1" si="35"/>
        <v>60.639580657240543</v>
      </c>
      <c r="E202" s="43">
        <f t="shared" ca="1" si="36"/>
        <v>-18.887490695335845</v>
      </c>
      <c r="F202" s="43">
        <f t="shared" ca="1" si="37"/>
        <v>830.10535937989573</v>
      </c>
      <c r="G202" s="43">
        <f t="shared" ca="1" si="38"/>
        <v>0.52500474683394815</v>
      </c>
      <c r="H202" s="43">
        <f t="shared" ca="1" si="39"/>
        <v>435.80925404674571</v>
      </c>
      <c r="I202" s="43">
        <f t="shared" ca="1" si="40"/>
        <v>4.5690310768205933</v>
      </c>
      <c r="J202" s="43">
        <f t="shared" ca="1" si="41"/>
        <v>41.752089961904694</v>
      </c>
    </row>
    <row r="203" spans="2:10" x14ac:dyDescent="0.25">
      <c r="B203" s="47">
        <f t="shared" ca="1" si="33"/>
        <v>19.661338485405548</v>
      </c>
      <c r="C203" s="47">
        <f t="shared" ca="1" si="34"/>
        <v>38.943937765924801</v>
      </c>
      <c r="D203" s="42">
        <f t="shared" ca="1" si="35"/>
        <v>58.605276251330352</v>
      </c>
      <c r="E203" s="43">
        <f t="shared" ca="1" si="36"/>
        <v>-19.282599280519253</v>
      </c>
      <c r="F203" s="43">
        <f t="shared" ca="1" si="37"/>
        <v>765.68994237041579</v>
      </c>
      <c r="G203" s="43">
        <f t="shared" ca="1" si="38"/>
        <v>0.50486262081614253</v>
      </c>
      <c r="H203" s="43">
        <f t="shared" ca="1" si="39"/>
        <v>386.56823103768932</v>
      </c>
      <c r="I203" s="43">
        <f t="shared" ca="1" si="40"/>
        <v>4.4341107885804512</v>
      </c>
      <c r="J203" s="43">
        <f t="shared" ca="1" si="41"/>
        <v>39.322676970811095</v>
      </c>
    </row>
    <row r="204" spans="2:10" x14ac:dyDescent="0.25">
      <c r="B204" s="47">
        <f t="shared" ca="1" si="33"/>
        <v>19.699650586241983</v>
      </c>
      <c r="C204" s="47">
        <f t="shared" ca="1" si="34"/>
        <v>40.689054515003228</v>
      </c>
      <c r="D204" s="42">
        <f t="shared" ca="1" si="35"/>
        <v>60.388705101245208</v>
      </c>
      <c r="E204" s="43">
        <f t="shared" ca="1" si="36"/>
        <v>-20.989403928761245</v>
      </c>
      <c r="F204" s="43">
        <f t="shared" ca="1" si="37"/>
        <v>801.56015663011533</v>
      </c>
      <c r="G204" s="43">
        <f t="shared" ca="1" si="38"/>
        <v>0.48415110208516038</v>
      </c>
      <c r="H204" s="43">
        <f t="shared" ca="1" si="39"/>
        <v>388.07623322002411</v>
      </c>
      <c r="I204" s="43">
        <f t="shared" ca="1" si="40"/>
        <v>4.438428842083872</v>
      </c>
      <c r="J204" s="43">
        <f t="shared" ca="1" si="41"/>
        <v>39.399301172483966</v>
      </c>
    </row>
    <row r="205" spans="2:10" x14ac:dyDescent="0.25">
      <c r="B205" s="33"/>
      <c r="C205" s="33"/>
      <c r="D205" s="33"/>
    </row>
  </sheetData>
  <mergeCells count="1">
    <mergeCell ref="M3:V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1.Altezza e lunghezza</vt:lpstr>
      <vt:lpstr>2.simulazione Medie</vt:lpstr>
      <vt:lpstr>simulazione errori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2014-02-17T11:55:21Z</dcterms:modified>
</cp:coreProperties>
</file>